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<sst xmlns="http://schemas.openxmlformats.org/spreadsheetml/2006/main" count="123" uniqueCount="49">
  <si>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</si>
  <si>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</si>
  <si>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</si>
  <si>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</si>
  <si>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</si>
  <si>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</si>
  <si>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</si>
  <si>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</si>
  <si>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</si>
  <si>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</si>
  <si>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</si>
  <si>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</si>
  <si>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</si>
  <si>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</si>
  <si>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</si>
  <si>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</si>
  <si>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</si>
  <si>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</si>
  <si>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</si>
  <si>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</si>
  <si>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</si>
  <si>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</si>
  <si>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</si>
  <si>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</si>
  <si>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</si>
  <si>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</si>
  <si>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Всего доходов</t>
  </si>
  <si>
    <t xml:space="preserve"> - налог, взимаемый в связи с применением патентной системы налогообложения</t>
  </si>
  <si>
    <t xml:space="preserve"> - земельный налог </t>
  </si>
  <si>
    <t xml:space="preserve"> - налог, взимаемый в свзяи с приминением патентной сиситемы налогообложения</t>
  </si>
  <si>
    <t xml:space="preserve"> - акцизы на нефтепродукты</t>
  </si>
  <si>
    <t xml:space="preserve"> - налог, взимаемый в связи с применением упрощённой системы налогообложения</t>
  </si>
  <si>
    <t xml:space="preserve"> - налог на добычу полезных ископаемых </t>
  </si>
  <si>
    <t xml:space="preserve"> - налог на добычу полезных ископаемых</t>
  </si>
  <si>
    <t xml:space="preserve">о  поступлении  налогов и доходов в консолидированный бюджет муниципального образования "Сурский  район" </t>
  </si>
  <si>
    <t xml:space="preserve">о выполнении плана поступления доходов в консолидированный бюджет муниципального образования "Сурский район" 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</si>
  <si>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</si>
  <si>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</si>
  <si>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</si>
  <si>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</si>
  <si>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</si>
  <si>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</si>
  <si>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</si>
  <si>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за  январь - июль  2022-2023 года</t>
  </si>
  <si>
    <t>факт на январь -июль 2022 года</t>
  </si>
  <si>
    <t>факт за январь - июль 2023 года</t>
  </si>
  <si>
    <t>за  январь - июль 2023 года</t>
  </si>
  <si>
    <t xml:space="preserve"> план на январь - июль 2023 года</t>
  </si>
  <si>
    <t xml:space="preserve">факт за январь - июль 2023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</si>
</sst>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%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sz val="12"/>
      <name val="PT Astra Serif"/>
      <family val="1"/>
    </font>
    <font>
      <b/>
      <sz val="12"/>
      <name val="PT Astra Serif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180" fontId="4" fillId="0" borderId="14" xfId="0" applyNumberFormat="1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180" fontId="6" fillId="0" borderId="14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7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left" wrapText="1"/>
    </xf>
    <xf numFmtId="186" fontId="7" fillId="0" borderId="14" xfId="0" applyNumberFormat="1" applyFont="1" applyBorder="1" applyAlignment="1">
      <alignment/>
    </xf>
    <xf numFmtId="186" fontId="7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/>
    </xf>
    <xf numFmtId="180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0" zoomScaleNormal="70" zoomScalePageLayoutView="0" workbookViewId="0" topLeftCell="A1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3.28125" style="1" customWidth="1"/>
    <col min="6" max="16384" width="9.140625" style="1" customWidth="1"/>
  </cols>
  <sheetData>
    <row r="1" spans="1:5" ht="17.25" customHeight="1">
      <c r="A1" s="6"/>
      <c r="B1" s="6"/>
      <c r="C1" s="6"/>
      <c r="D1" s="48" t="s">
        <v>24</v>
      </c>
      <c r="E1" s="48"/>
    </row>
    <row r="2" spans="1:5" ht="15.75" customHeight="1">
      <c r="A2" s="6"/>
      <c r="B2" s="6"/>
      <c r="C2" s="6"/>
      <c r="D2" s="6"/>
      <c r="E2" s="6"/>
    </row>
    <row r="3" spans="1:5" ht="17.25" customHeight="1">
      <c r="A3" s="48" t="s">
        <v>4</v>
      </c>
      <c r="B3" s="48"/>
      <c r="C3" s="48"/>
      <c r="D3" s="48"/>
      <c r="E3" s="48"/>
    </row>
    <row r="4" spans="1:6" ht="39.75" customHeight="1">
      <c r="A4" s="48" t="s">
        <v>34</v>
      </c>
      <c r="B4" s="48"/>
      <c r="C4" s="48"/>
      <c r="D4" s="48"/>
      <c r="E4" s="48"/>
      <c r="F4" s="3"/>
    </row>
    <row r="5" spans="1:5" ht="17.25" customHeight="1">
      <c r="A5" s="48" t="s">
        <v>43</v>
      </c>
      <c r="B5" s="48"/>
      <c r="C5" s="48"/>
      <c r="D5" s="48"/>
      <c r="E5" s="48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49" t="s">
        <v>3</v>
      </c>
      <c r="E7" s="49"/>
    </row>
    <row r="8" spans="1:5" ht="85.5" customHeight="1" thickBot="1">
      <c r="A8" s="9" t="s">
        <v>0</v>
      </c>
      <c r="B8" s="10" t="s">
        <v>44</v>
      </c>
      <c r="C8" s="10" t="s">
        <v>45</v>
      </c>
      <c r="D8" s="10" t="s">
        <v>9</v>
      </c>
      <c r="E8" s="11" t="s">
        <v>25</v>
      </c>
    </row>
    <row r="9" spans="1:5" ht="17.25" customHeight="1">
      <c r="A9" s="12" t="s">
        <v>17</v>
      </c>
      <c r="B9" s="28">
        <f>SUM(B10:B20)</f>
        <v>42748.9</v>
      </c>
      <c r="C9" s="28">
        <f>SUM(C10:C20)</f>
        <v>47813.90000000001</v>
      </c>
      <c r="D9" s="28">
        <f>C9-B9</f>
        <v>5065.000000000007</v>
      </c>
      <c r="E9" s="29">
        <f aca="true" t="shared" si="0" ref="E9:E28">C9/B9*100</f>
        <v>111.84825808383377</v>
      </c>
    </row>
    <row r="10" spans="1:5" ht="17.25" customHeight="1">
      <c r="A10" s="15" t="s">
        <v>5</v>
      </c>
      <c r="B10" s="13">
        <v>16361.4</v>
      </c>
      <c r="C10" s="16">
        <v>18404.4</v>
      </c>
      <c r="D10" s="13">
        <f aca="true" t="shared" si="1" ref="D10:D28">C10-B10</f>
        <v>2043.0000000000018</v>
      </c>
      <c r="E10" s="14">
        <f t="shared" si="0"/>
        <v>112.48670651655728</v>
      </c>
    </row>
    <row r="11" spans="1:5" ht="17.25" customHeight="1">
      <c r="A11" s="15" t="s">
        <v>30</v>
      </c>
      <c r="B11" s="13">
        <v>10343.1</v>
      </c>
      <c r="C11" s="16">
        <v>10682.7</v>
      </c>
      <c r="D11" s="13">
        <f t="shared" si="1"/>
        <v>339.60000000000036</v>
      </c>
      <c r="E11" s="14">
        <f t="shared" si="0"/>
        <v>103.2833483191693</v>
      </c>
    </row>
    <row r="12" spans="1:5" ht="34.5" customHeight="1">
      <c r="A12" s="17" t="s">
        <v>31</v>
      </c>
      <c r="B12" s="13">
        <v>7233.3</v>
      </c>
      <c r="C12" s="16">
        <v>10682.3</v>
      </c>
      <c r="D12" s="13">
        <f t="shared" si="1"/>
        <v>3448.999999999999</v>
      </c>
      <c r="E12" s="14">
        <f t="shared" si="0"/>
        <v>147.68224738362846</v>
      </c>
    </row>
    <row r="13" spans="1:5" ht="36.75" customHeight="1">
      <c r="A13" s="17" t="s">
        <v>6</v>
      </c>
      <c r="B13" s="13">
        <v>93</v>
      </c>
      <c r="C13" s="13">
        <v>15</v>
      </c>
      <c r="D13" s="13">
        <f t="shared" si="1"/>
        <v>-78</v>
      </c>
      <c r="E13" s="14">
        <f t="shared" si="0"/>
        <v>16.129032258064516</v>
      </c>
    </row>
    <row r="14" spans="1:5" ht="38.25" customHeight="1">
      <c r="A14" s="17" t="s">
        <v>27</v>
      </c>
      <c r="B14" s="13">
        <v>907.1</v>
      </c>
      <c r="C14" s="13">
        <v>1392.4</v>
      </c>
      <c r="D14" s="13">
        <f t="shared" si="1"/>
        <v>485.30000000000007</v>
      </c>
      <c r="E14" s="14">
        <f t="shared" si="0"/>
        <v>153.5001653621431</v>
      </c>
    </row>
    <row r="15" spans="1:5" ht="20.25" customHeight="1">
      <c r="A15" s="17" t="s">
        <v>10</v>
      </c>
      <c r="B15" s="13">
        <v>3603.7</v>
      </c>
      <c r="C15" s="13">
        <v>3328</v>
      </c>
      <c r="D15" s="13">
        <f t="shared" si="1"/>
        <v>-275.6999999999998</v>
      </c>
      <c r="E15" s="14">
        <f t="shared" si="0"/>
        <v>92.34952965008186</v>
      </c>
    </row>
    <row r="16" spans="1:5" ht="17.25" customHeight="1">
      <c r="A16" s="15" t="s">
        <v>8</v>
      </c>
      <c r="B16" s="13">
        <v>77.9</v>
      </c>
      <c r="C16" s="16">
        <v>47.8</v>
      </c>
      <c r="D16" s="13">
        <f t="shared" si="1"/>
        <v>-30.10000000000001</v>
      </c>
      <c r="E16" s="14">
        <f t="shared" si="0"/>
        <v>61.36071887034659</v>
      </c>
    </row>
    <row r="17" spans="1:5" ht="17.25" customHeight="1">
      <c r="A17" s="15" t="s">
        <v>28</v>
      </c>
      <c r="B17" s="13">
        <v>3386.6</v>
      </c>
      <c r="C17" s="16">
        <v>2672</v>
      </c>
      <c r="D17" s="13">
        <f t="shared" si="1"/>
        <v>-714.5999999999999</v>
      </c>
      <c r="E17" s="14">
        <f t="shared" si="0"/>
        <v>78.89919092895529</v>
      </c>
    </row>
    <row r="18" spans="1:5" ht="17.25" customHeight="1">
      <c r="A18" s="15" t="s">
        <v>32</v>
      </c>
      <c r="B18" s="13"/>
      <c r="C18" s="16">
        <v>8</v>
      </c>
      <c r="D18" s="13">
        <f t="shared" si="1"/>
        <v>8</v>
      </c>
      <c r="E18" s="14" t="e">
        <f t="shared" si="0"/>
        <v>#DIV/0!</v>
      </c>
    </row>
    <row r="19" spans="1:5" ht="17.25" customHeight="1">
      <c r="A19" s="17" t="s">
        <v>7</v>
      </c>
      <c r="B19" s="13">
        <v>742.8</v>
      </c>
      <c r="C19" s="16">
        <v>581.3</v>
      </c>
      <c r="D19" s="13">
        <f t="shared" si="1"/>
        <v>-161.5</v>
      </c>
      <c r="E19" s="14">
        <f t="shared" si="0"/>
        <v>78.25794291868606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10243.3</v>
      </c>
      <c r="C21" s="28">
        <f>SUM(C22:C27)</f>
        <v>3096.6</v>
      </c>
      <c r="D21" s="28">
        <f t="shared" si="1"/>
        <v>-7146.699999999999</v>
      </c>
      <c r="E21" s="29">
        <f t="shared" si="0"/>
        <v>30.230492126560776</v>
      </c>
    </row>
    <row r="22" spans="1:5" ht="56.25" customHeight="1">
      <c r="A22" s="17" t="s">
        <v>19</v>
      </c>
      <c r="B22" s="13">
        <v>2242.7</v>
      </c>
      <c r="C22" s="13">
        <v>1629.5</v>
      </c>
      <c r="D22" s="13">
        <f t="shared" si="1"/>
        <v>-613.1999999999998</v>
      </c>
      <c r="E22" s="14">
        <f t="shared" si="0"/>
        <v>72.65795692691846</v>
      </c>
    </row>
    <row r="23" spans="1:5" ht="35.25" customHeight="1">
      <c r="A23" s="17" t="s">
        <v>11</v>
      </c>
      <c r="B23" s="13">
        <v>94.7</v>
      </c>
      <c r="C23" s="16">
        <v>78.3</v>
      </c>
      <c r="D23" s="13">
        <f t="shared" si="1"/>
        <v>-16.400000000000006</v>
      </c>
      <c r="E23" s="14">
        <f t="shared" si="0"/>
        <v>82.68215417106653</v>
      </c>
    </row>
    <row r="24" spans="1:5" ht="36.75" customHeight="1">
      <c r="A24" s="17" t="s">
        <v>20</v>
      </c>
      <c r="B24" s="13">
        <v>669.1</v>
      </c>
      <c r="C24" s="16">
        <v>476.4</v>
      </c>
      <c r="D24" s="13">
        <f t="shared" si="1"/>
        <v>-192.70000000000005</v>
      </c>
      <c r="E24" s="14">
        <f t="shared" si="0"/>
        <v>71.20011956359288</v>
      </c>
    </row>
    <row r="25" spans="1:5" ht="36" customHeight="1">
      <c r="A25" s="17" t="s">
        <v>21</v>
      </c>
      <c r="B25" s="13">
        <v>7043.7</v>
      </c>
      <c r="C25" s="16">
        <v>580</v>
      </c>
      <c r="D25" s="13">
        <f t="shared" si="1"/>
        <v>-6463.7</v>
      </c>
      <c r="E25" s="14">
        <f t="shared" si="0"/>
        <v>8.234308672998566</v>
      </c>
    </row>
    <row r="26" spans="1:5" ht="24.75" customHeight="1">
      <c r="A26" s="17" t="s">
        <v>22</v>
      </c>
      <c r="B26" s="13">
        <v>178.7</v>
      </c>
      <c r="C26" s="16">
        <v>117.1</v>
      </c>
      <c r="D26" s="13">
        <f t="shared" si="1"/>
        <v>-61.599999999999994</v>
      </c>
      <c r="E26" s="14">
        <f t="shared" si="0"/>
        <v>65.5288192501399</v>
      </c>
    </row>
    <row r="27" spans="1:5" ht="18" customHeight="1">
      <c r="A27" s="17" t="s">
        <v>23</v>
      </c>
      <c r="B27" s="13">
        <v>14.4</v>
      </c>
      <c r="C27" s="16">
        <v>215.3</v>
      </c>
      <c r="D27" s="13">
        <f t="shared" si="1"/>
        <v>200.9</v>
      </c>
      <c r="E27" s="14">
        <f t="shared" si="0"/>
        <v>1495.138888888889</v>
      </c>
    </row>
    <row r="28" spans="1:5" ht="24" customHeight="1" thickBot="1">
      <c r="A28" s="20" t="s">
        <v>26</v>
      </c>
      <c r="B28" s="30">
        <f>B9+B21</f>
        <v>52992.2</v>
      </c>
      <c r="C28" s="30">
        <f>C9+C21</f>
        <v>50910.50000000001</v>
      </c>
      <c r="D28" s="30">
        <f t="shared" si="1"/>
        <v>-2081.69999999999</v>
      </c>
      <c r="E28" s="31">
        <f t="shared" si="0"/>
        <v>96.07168602171642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zoomScale="70" zoomScaleNormal="70" zoomScaleSheetLayoutView="100" zoomScalePageLayoutView="0" workbookViewId="0" topLeftCell="A1">
      <pane xSplit="1" topLeftCell="B1" activePane="topRight" state="frozen"/>
      <selection pane="topLeft" activeCell="A7" sqref="A7"/>
      <selection pane="topRight" activeCell="AA29" sqref="AA29"/>
    </sheetView>
  </sheetViews>
  <sheetFormatPr defaultColWidth="9.140625" defaultRowHeight="12.75"/>
  <cols>
    <col min="1" max="1" width="35.140625" style="4" customWidth="1"/>
    <col min="2" max="2" width="10.57421875" style="4" customWidth="1"/>
    <col min="3" max="3" width="10.421875" style="4" customWidth="1"/>
    <col min="4" max="4" width="9.7109375" style="4" customWidth="1"/>
    <col min="5" max="5" width="9.140625" style="4" customWidth="1"/>
    <col min="6" max="6" width="10.8515625" style="4" bestFit="1" customWidth="1"/>
    <col min="7" max="7" width="12.57421875" style="4" customWidth="1"/>
    <col min="8" max="9" width="9.140625" style="4" customWidth="1"/>
    <col min="10" max="10" width="10.00390625" style="4" customWidth="1"/>
    <col min="11" max="12" width="9.140625" style="4" customWidth="1"/>
    <col min="13" max="13" width="10.7109375" style="4" customWidth="1"/>
    <col min="14" max="15" width="9.140625" style="4" customWidth="1"/>
    <col min="16" max="16" width="11.28125" style="4" customWidth="1"/>
    <col min="17" max="18" width="9.140625" style="4" customWidth="1"/>
    <col min="19" max="19" width="9.57421875" style="4" customWidth="1"/>
    <col min="20" max="21" width="9.140625" style="4" customWidth="1"/>
    <col min="22" max="22" width="10.8515625" style="4" customWidth="1"/>
    <col min="23" max="24" width="9.57421875" style="4" customWidth="1"/>
    <col min="25" max="25" width="10.421875" style="4" customWidth="1"/>
    <col min="26" max="27" width="9.140625" style="4" customWidth="1"/>
    <col min="28" max="28" width="9.8515625" style="4" customWidth="1"/>
    <col min="29" max="16384" width="9.140625" style="4" customWidth="1"/>
  </cols>
  <sheetData>
    <row r="1" spans="1:28" ht="17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51" t="s">
        <v>15</v>
      </c>
      <c r="AA1" s="51"/>
      <c r="AB1" s="51"/>
    </row>
    <row r="2" spans="1:28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8" ht="17.25" customHeight="1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39.75" customHeight="1">
      <c r="A4" s="52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7.25" customHeight="1">
      <c r="A5" s="52" t="s">
        <v>46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17.25" customHeight="1">
      <c r="A6" s="22"/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17.25" customHeight="1">
      <c r="A7" s="22"/>
      <c r="B7" s="22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50" t="s">
        <v>3</v>
      </c>
      <c r="AB7" s="50"/>
    </row>
    <row r="8" spans="1:28" ht="15.75" customHeight="1">
      <c r="A8" s="58" t="s">
        <v>0</v>
      </c>
      <c r="B8" s="53" t="s">
        <v>13</v>
      </c>
      <c r="C8" s="53"/>
      <c r="D8" s="53"/>
      <c r="E8" s="54" t="s">
        <v>2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ht="30" customHeight="1">
      <c r="A9" s="58"/>
      <c r="B9" s="53"/>
      <c r="C9" s="53"/>
      <c r="D9" s="53"/>
      <c r="E9" s="53" t="s">
        <v>14</v>
      </c>
      <c r="F9" s="53"/>
      <c r="G9" s="53"/>
      <c r="H9" s="53" t="s">
        <v>36</v>
      </c>
      <c r="I9" s="53"/>
      <c r="J9" s="53"/>
      <c r="K9" s="53" t="s">
        <v>37</v>
      </c>
      <c r="L9" s="53"/>
      <c r="M9" s="53"/>
      <c r="N9" s="53" t="s">
        <v>38</v>
      </c>
      <c r="O9" s="53"/>
      <c r="P9" s="53"/>
      <c r="Q9" s="53" t="s">
        <v>39</v>
      </c>
      <c r="R9" s="53"/>
      <c r="S9" s="53"/>
      <c r="T9" s="53" t="s">
        <v>40</v>
      </c>
      <c r="U9" s="53"/>
      <c r="V9" s="53"/>
      <c r="W9" s="55" t="s">
        <v>41</v>
      </c>
      <c r="X9" s="56"/>
      <c r="Y9" s="57"/>
      <c r="Z9" s="53" t="s">
        <v>42</v>
      </c>
      <c r="AA9" s="53"/>
      <c r="AB9" s="53"/>
    </row>
    <row r="10" spans="1:28" ht="78.75" customHeight="1">
      <c r="A10" s="58"/>
      <c r="B10" s="34" t="s">
        <v>47</v>
      </c>
      <c r="C10" s="34" t="s">
        <v>48</v>
      </c>
      <c r="D10" s="34" t="s">
        <v>1</v>
      </c>
      <c r="E10" s="34" t="s">
        <v>47</v>
      </c>
      <c r="F10" s="34" t="s">
        <v>48</v>
      </c>
      <c r="G10" s="34" t="s">
        <v>1</v>
      </c>
      <c r="H10" s="34" t="s">
        <v>47</v>
      </c>
      <c r="I10" s="34" t="s">
        <v>48</v>
      </c>
      <c r="J10" s="34" t="s">
        <v>1</v>
      </c>
      <c r="K10" s="34" t="s">
        <v>47</v>
      </c>
      <c r="L10" s="34" t="s">
        <v>48</v>
      </c>
      <c r="M10" s="34" t="s">
        <v>1</v>
      </c>
      <c r="N10" s="34" t="s">
        <v>47</v>
      </c>
      <c r="O10" s="34" t="s">
        <v>48</v>
      </c>
      <c r="P10" s="34" t="s">
        <v>1</v>
      </c>
      <c r="Q10" s="34" t="s">
        <v>47</v>
      </c>
      <c r="R10" s="34" t="s">
        <v>48</v>
      </c>
      <c r="S10" s="35" t="s">
        <v>1</v>
      </c>
      <c r="T10" s="34" t="s">
        <v>47</v>
      </c>
      <c r="U10" s="34" t="s">
        <v>48</v>
      </c>
      <c r="V10" s="35" t="s">
        <v>1</v>
      </c>
      <c r="W10" s="34" t="s">
        <v>47</v>
      </c>
      <c r="X10" s="34" t="s">
        <v>48</v>
      </c>
      <c r="Y10" s="35" t="s">
        <v>1</v>
      </c>
      <c r="Z10" s="34" t="s">
        <v>47</v>
      </c>
      <c r="AA10" s="34" t="s">
        <v>48</v>
      </c>
      <c r="AB10" s="35" t="s">
        <v>1</v>
      </c>
    </row>
    <row r="11" spans="1:28" s="32" customFormat="1" ht="22.5" customHeight="1">
      <c r="A11" s="36" t="s">
        <v>17</v>
      </c>
      <c r="B11" s="33">
        <f>SUM(B12:B22)</f>
        <v>40791.8</v>
      </c>
      <c r="C11" s="33">
        <f>SUM(C12:C22)</f>
        <v>47813.90000000001</v>
      </c>
      <c r="D11" s="43">
        <f>C11/B11</f>
        <v>1.1721448918655222</v>
      </c>
      <c r="E11" s="33">
        <f>SUM(E12:E22)</f>
        <v>29423.5</v>
      </c>
      <c r="F11" s="33">
        <f>SUM(F12:F22)</f>
        <v>33865.3</v>
      </c>
      <c r="G11" s="42">
        <f>F11/E11</f>
        <v>1.150960966574337</v>
      </c>
      <c r="H11" s="33">
        <f>SUM(H12:H22)</f>
        <v>8866.6</v>
      </c>
      <c r="I11" s="33">
        <f>SUM(I12:I22)</f>
        <v>10598.2</v>
      </c>
      <c r="J11" s="42">
        <f>I11/H11</f>
        <v>1.1952947014639208</v>
      </c>
      <c r="K11" s="33">
        <f>SUM(K12:K22)</f>
        <v>282.3</v>
      </c>
      <c r="L11" s="33">
        <f>SUM(L12:L22)</f>
        <v>289.4</v>
      </c>
      <c r="M11" s="42">
        <f>L11/K11</f>
        <v>1.0251505490612822</v>
      </c>
      <c r="N11" s="33">
        <f>SUM(N12:N22)</f>
        <v>331</v>
      </c>
      <c r="O11" s="33">
        <f>SUM(O12:O22)</f>
        <v>330.5</v>
      </c>
      <c r="P11" s="42">
        <f>O11/N11</f>
        <v>0.9984894259818731</v>
      </c>
      <c r="Q11" s="33">
        <f>SUM(Q12:Q22)</f>
        <v>329.2</v>
      </c>
      <c r="R11" s="33">
        <f>SUM(R12:R22)</f>
        <v>641.9000000000001</v>
      </c>
      <c r="S11" s="42">
        <f>R11/Q11</f>
        <v>1.9498784933171327</v>
      </c>
      <c r="T11" s="33">
        <f>SUM(T12:T22)</f>
        <v>620.4000000000001</v>
      </c>
      <c r="U11" s="33">
        <f>SUM(U12:U22)</f>
        <v>625.7</v>
      </c>
      <c r="V11" s="42">
        <f>U11/T11</f>
        <v>1.0085428755641521</v>
      </c>
      <c r="W11" s="33">
        <f>SUM(W12:W22)</f>
        <v>464.8</v>
      </c>
      <c r="X11" s="33">
        <f>SUM(X12:X22)</f>
        <v>639.1</v>
      </c>
      <c r="Y11" s="42">
        <f>X11/W11</f>
        <v>1.375</v>
      </c>
      <c r="Z11" s="33">
        <f>SUM(Z12:Z22)</f>
        <v>474</v>
      </c>
      <c r="AA11" s="33">
        <f>SUM(AA12:AA22)</f>
        <v>823.8000000000001</v>
      </c>
      <c r="AB11" s="42">
        <f>AA11/Z11</f>
        <v>1.737974683544304</v>
      </c>
    </row>
    <row r="12" spans="1:28" ht="17.25" customHeight="1">
      <c r="A12" s="38" t="s">
        <v>5</v>
      </c>
      <c r="B12" s="45">
        <f>E12+H12+K12+N12+Q12+T12+W12+Z12</f>
        <v>14042.5</v>
      </c>
      <c r="C12" s="45">
        <f>F12+I12+L12+O12+R12+U12+X12+AA12</f>
        <v>18404.4</v>
      </c>
      <c r="D12" s="43">
        <f aca="true" t="shared" si="0" ref="D12:D30">C12/B12</f>
        <v>1.3106213281110914</v>
      </c>
      <c r="E12" s="45">
        <v>7881.6</v>
      </c>
      <c r="F12" s="47">
        <v>10502.5</v>
      </c>
      <c r="G12" s="42">
        <f aca="true" t="shared" si="1" ref="G12:G30">F12/E12</f>
        <v>1.3325340032480715</v>
      </c>
      <c r="H12" s="46">
        <v>5408.1</v>
      </c>
      <c r="I12" s="46">
        <v>6757.2</v>
      </c>
      <c r="J12" s="42">
        <f aca="true" t="shared" si="2" ref="J12:J30">I12/H12</f>
        <v>1.2494591446164085</v>
      </c>
      <c r="K12" s="46">
        <v>158.8</v>
      </c>
      <c r="L12" s="46">
        <v>253.6</v>
      </c>
      <c r="M12" s="42">
        <f aca="true" t="shared" si="3" ref="M12:M30">L12/K12</f>
        <v>1.596977329974811</v>
      </c>
      <c r="N12" s="46">
        <v>94</v>
      </c>
      <c r="O12" s="46">
        <v>106.4</v>
      </c>
      <c r="P12" s="42">
        <f aca="true" t="shared" si="4" ref="P12:P30">O12/N12</f>
        <v>1.1319148936170214</v>
      </c>
      <c r="Q12" s="44">
        <v>108</v>
      </c>
      <c r="R12" s="44">
        <v>185.6</v>
      </c>
      <c r="S12" s="42">
        <f aca="true" t="shared" si="5" ref="S12:S30">R12/Q12</f>
        <v>1.7185185185185186</v>
      </c>
      <c r="T12" s="44">
        <v>103</v>
      </c>
      <c r="U12" s="44">
        <v>166.4</v>
      </c>
      <c r="V12" s="42">
        <f aca="true" t="shared" si="6" ref="V12:V30">U12/T12</f>
        <v>1.6155339805825244</v>
      </c>
      <c r="W12" s="44">
        <v>92</v>
      </c>
      <c r="X12" s="44">
        <v>177.5</v>
      </c>
      <c r="Y12" s="42">
        <f aca="true" t="shared" si="7" ref="Y12:Y30">X12/W12</f>
        <v>1.9293478260869565</v>
      </c>
      <c r="Z12" s="44">
        <v>197</v>
      </c>
      <c r="AA12" s="44">
        <v>255.2</v>
      </c>
      <c r="AB12" s="42">
        <f aca="true" t="shared" si="8" ref="AB12:AB30">AA12/Z12</f>
        <v>1.2954314720812181</v>
      </c>
    </row>
    <row r="13" spans="1:28" ht="17.25" customHeight="1">
      <c r="A13" s="38" t="s">
        <v>30</v>
      </c>
      <c r="B13" s="45">
        <f aca="true" t="shared" si="9" ref="B13:B29">E13+H13+K13+N13+Q13+T13+W13+Z13</f>
        <v>9946.1</v>
      </c>
      <c r="C13" s="45">
        <f aca="true" t="shared" si="10" ref="C13:C29">F13+I13+L13+O13+R13+U13+X13+AA13</f>
        <v>10682.7</v>
      </c>
      <c r="D13" s="43">
        <f t="shared" si="0"/>
        <v>1.0740591789746736</v>
      </c>
      <c r="E13" s="45">
        <v>7900.4</v>
      </c>
      <c r="F13" s="46">
        <v>8532.1</v>
      </c>
      <c r="G13" s="42">
        <f t="shared" si="1"/>
        <v>1.0799579768113008</v>
      </c>
      <c r="H13" s="46">
        <v>2045.7</v>
      </c>
      <c r="I13" s="46">
        <v>2150.6</v>
      </c>
      <c r="J13" s="42">
        <f t="shared" si="2"/>
        <v>1.0512782910495184</v>
      </c>
      <c r="K13" s="46"/>
      <c r="L13" s="46"/>
      <c r="M13" s="42" t="e">
        <f t="shared" si="3"/>
        <v>#DIV/0!</v>
      </c>
      <c r="N13" s="46"/>
      <c r="O13" s="46"/>
      <c r="P13" s="42" t="e">
        <f t="shared" si="4"/>
        <v>#DIV/0!</v>
      </c>
      <c r="Q13" s="44"/>
      <c r="R13" s="44"/>
      <c r="S13" s="42" t="e">
        <f t="shared" si="5"/>
        <v>#DIV/0!</v>
      </c>
      <c r="T13" s="44"/>
      <c r="U13" s="44"/>
      <c r="V13" s="42" t="e">
        <f t="shared" si="6"/>
        <v>#DIV/0!</v>
      </c>
      <c r="W13" s="44"/>
      <c r="X13" s="44"/>
      <c r="Y13" s="42" t="e">
        <f t="shared" si="7"/>
        <v>#DIV/0!</v>
      </c>
      <c r="Z13" s="44"/>
      <c r="AA13" s="44"/>
      <c r="AB13" s="42" t="e">
        <f t="shared" si="8"/>
        <v>#DIV/0!</v>
      </c>
    </row>
    <row r="14" spans="1:28" ht="35.25" customHeight="1">
      <c r="A14" s="39" t="s">
        <v>31</v>
      </c>
      <c r="B14" s="45">
        <f t="shared" si="9"/>
        <v>9821.2</v>
      </c>
      <c r="C14" s="45">
        <f t="shared" si="10"/>
        <v>10682.3</v>
      </c>
      <c r="D14" s="43">
        <f t="shared" si="0"/>
        <v>1.0876776768622978</v>
      </c>
      <c r="E14" s="45">
        <v>9821.2</v>
      </c>
      <c r="F14" s="46">
        <v>10682.3</v>
      </c>
      <c r="G14" s="42">
        <f t="shared" si="1"/>
        <v>1.0876776768622978</v>
      </c>
      <c r="H14" s="46"/>
      <c r="I14" s="46"/>
      <c r="J14" s="42" t="e">
        <f t="shared" si="2"/>
        <v>#DIV/0!</v>
      </c>
      <c r="K14" s="46"/>
      <c r="L14" s="46"/>
      <c r="M14" s="42" t="e">
        <f t="shared" si="3"/>
        <v>#DIV/0!</v>
      </c>
      <c r="N14" s="46"/>
      <c r="O14" s="46"/>
      <c r="P14" s="42" t="e">
        <f t="shared" si="4"/>
        <v>#DIV/0!</v>
      </c>
      <c r="Q14" s="44"/>
      <c r="R14" s="44"/>
      <c r="S14" s="42" t="e">
        <f t="shared" si="5"/>
        <v>#DIV/0!</v>
      </c>
      <c r="T14" s="44"/>
      <c r="U14" s="44"/>
      <c r="V14" s="42" t="e">
        <f t="shared" si="6"/>
        <v>#DIV/0!</v>
      </c>
      <c r="W14" s="44"/>
      <c r="X14" s="44"/>
      <c r="Y14" s="42" t="e">
        <f t="shared" si="7"/>
        <v>#DIV/0!</v>
      </c>
      <c r="Z14" s="44"/>
      <c r="AA14" s="44"/>
      <c r="AB14" s="42" t="e">
        <f t="shared" si="8"/>
        <v>#DIV/0!</v>
      </c>
    </row>
    <row r="15" spans="1:28" ht="43.5" customHeight="1">
      <c r="A15" s="39" t="s">
        <v>6</v>
      </c>
      <c r="B15" s="45">
        <f t="shared" si="9"/>
        <v>0</v>
      </c>
      <c r="C15" s="45">
        <f t="shared" si="10"/>
        <v>15</v>
      </c>
      <c r="D15" s="43" t="e">
        <f t="shared" si="0"/>
        <v>#DIV/0!</v>
      </c>
      <c r="E15" s="45">
        <v>0</v>
      </c>
      <c r="F15" s="46">
        <v>15</v>
      </c>
      <c r="G15" s="42" t="e">
        <f t="shared" si="1"/>
        <v>#DIV/0!</v>
      </c>
      <c r="H15" s="46"/>
      <c r="I15" s="46"/>
      <c r="J15" s="42" t="e">
        <f t="shared" si="2"/>
        <v>#DIV/0!</v>
      </c>
      <c r="K15" s="46"/>
      <c r="L15" s="46"/>
      <c r="M15" s="42" t="e">
        <f t="shared" si="3"/>
        <v>#DIV/0!</v>
      </c>
      <c r="N15" s="46"/>
      <c r="O15" s="46"/>
      <c r="P15" s="42" t="e">
        <f t="shared" si="4"/>
        <v>#DIV/0!</v>
      </c>
      <c r="Q15" s="44"/>
      <c r="R15" s="44"/>
      <c r="S15" s="42" t="e">
        <f t="shared" si="5"/>
        <v>#DIV/0!</v>
      </c>
      <c r="T15" s="44"/>
      <c r="U15" s="44"/>
      <c r="V15" s="42" t="e">
        <f t="shared" si="6"/>
        <v>#DIV/0!</v>
      </c>
      <c r="W15" s="44"/>
      <c r="X15" s="44"/>
      <c r="Y15" s="42" t="e">
        <f t="shared" si="7"/>
        <v>#DIV/0!</v>
      </c>
      <c r="Z15" s="44"/>
      <c r="AA15" s="44"/>
      <c r="AB15" s="42" t="e">
        <f t="shared" si="8"/>
        <v>#DIV/0!</v>
      </c>
    </row>
    <row r="16" spans="1:28" ht="33" customHeight="1">
      <c r="A16" s="39" t="s">
        <v>29</v>
      </c>
      <c r="B16" s="45">
        <f t="shared" si="9"/>
        <v>1271</v>
      </c>
      <c r="C16" s="45">
        <f t="shared" si="10"/>
        <v>1392.4</v>
      </c>
      <c r="D16" s="43">
        <f t="shared" si="0"/>
        <v>1.0955153422501969</v>
      </c>
      <c r="E16" s="45">
        <v>1271</v>
      </c>
      <c r="F16" s="46">
        <v>1392.4</v>
      </c>
      <c r="G16" s="42">
        <f t="shared" si="1"/>
        <v>1.0955153422501969</v>
      </c>
      <c r="H16" s="46"/>
      <c r="I16" s="46"/>
      <c r="J16" s="42" t="e">
        <f t="shared" si="2"/>
        <v>#DIV/0!</v>
      </c>
      <c r="K16" s="46"/>
      <c r="L16" s="46"/>
      <c r="M16" s="42" t="e">
        <f t="shared" si="3"/>
        <v>#DIV/0!</v>
      </c>
      <c r="N16" s="46"/>
      <c r="O16" s="46"/>
      <c r="P16" s="42" t="e">
        <f t="shared" si="4"/>
        <v>#DIV/0!</v>
      </c>
      <c r="Q16" s="44"/>
      <c r="R16" s="44"/>
      <c r="S16" s="42" t="e">
        <f t="shared" si="5"/>
        <v>#DIV/0!</v>
      </c>
      <c r="T16" s="44"/>
      <c r="U16" s="44"/>
      <c r="V16" s="42" t="e">
        <f t="shared" si="6"/>
        <v>#DIV/0!</v>
      </c>
      <c r="W16" s="44"/>
      <c r="X16" s="44"/>
      <c r="Y16" s="42" t="e">
        <f t="shared" si="7"/>
        <v>#DIV/0!</v>
      </c>
      <c r="Z16" s="44"/>
      <c r="AA16" s="44"/>
      <c r="AB16" s="42" t="e">
        <f t="shared" si="8"/>
        <v>#DIV/0!</v>
      </c>
    </row>
    <row r="17" spans="1:28" ht="20.25" customHeight="1">
      <c r="A17" s="39" t="s">
        <v>10</v>
      </c>
      <c r="B17" s="45">
        <f t="shared" si="9"/>
        <v>2963.5</v>
      </c>
      <c r="C17" s="45">
        <f t="shared" si="10"/>
        <v>3327.9999999999995</v>
      </c>
      <c r="D17" s="43">
        <f t="shared" si="0"/>
        <v>1.1229964568921882</v>
      </c>
      <c r="E17" s="45">
        <v>1969.8</v>
      </c>
      <c r="F17" s="46">
        <v>2151.7</v>
      </c>
      <c r="G17" s="42">
        <f t="shared" si="1"/>
        <v>1.0923444004467457</v>
      </c>
      <c r="H17" s="46">
        <v>261.7</v>
      </c>
      <c r="I17" s="46">
        <v>444.5</v>
      </c>
      <c r="J17" s="42">
        <f t="shared" si="2"/>
        <v>1.6985097439816585</v>
      </c>
      <c r="K17" s="46"/>
      <c r="L17" s="46"/>
      <c r="M17" s="42" t="e">
        <f t="shared" si="3"/>
        <v>#DIV/0!</v>
      </c>
      <c r="N17" s="46"/>
      <c r="O17" s="46"/>
      <c r="P17" s="42" t="e">
        <f t="shared" si="4"/>
        <v>#DIV/0!</v>
      </c>
      <c r="Q17" s="44">
        <v>50</v>
      </c>
      <c r="R17" s="44">
        <v>69.7</v>
      </c>
      <c r="S17" s="42">
        <f t="shared" si="5"/>
        <v>1.3940000000000001</v>
      </c>
      <c r="T17" s="44">
        <v>184</v>
      </c>
      <c r="U17" s="44">
        <v>-8.9</v>
      </c>
      <c r="V17" s="42">
        <f t="shared" si="6"/>
        <v>-0.04836956521739131</v>
      </c>
      <c r="W17" s="44">
        <v>330</v>
      </c>
      <c r="X17" s="44">
        <v>211.5</v>
      </c>
      <c r="Y17" s="42">
        <f t="shared" si="7"/>
        <v>0.6409090909090909</v>
      </c>
      <c r="Z17" s="44">
        <v>168</v>
      </c>
      <c r="AA17" s="44">
        <v>459.5</v>
      </c>
      <c r="AB17" s="42">
        <f t="shared" si="8"/>
        <v>2.7351190476190474</v>
      </c>
    </row>
    <row r="18" spans="1:28" ht="17.25" customHeight="1">
      <c r="A18" s="38" t="s">
        <v>8</v>
      </c>
      <c r="B18" s="45">
        <f t="shared" si="9"/>
        <v>194.2</v>
      </c>
      <c r="C18" s="45">
        <f t="shared" si="10"/>
        <v>47.800000000000004</v>
      </c>
      <c r="D18" s="43">
        <f t="shared" si="0"/>
        <v>0.24613800205973227</v>
      </c>
      <c r="E18" s="45"/>
      <c r="F18" s="46"/>
      <c r="G18" s="42" t="e">
        <f t="shared" si="1"/>
        <v>#DIV/0!</v>
      </c>
      <c r="H18" s="46">
        <v>20</v>
      </c>
      <c r="I18" s="46">
        <v>46.7</v>
      </c>
      <c r="J18" s="42">
        <f t="shared" si="2"/>
        <v>2.335</v>
      </c>
      <c r="K18" s="46">
        <v>1</v>
      </c>
      <c r="L18" s="46">
        <v>-1.1</v>
      </c>
      <c r="M18" s="42">
        <f t="shared" si="3"/>
        <v>-1.1</v>
      </c>
      <c r="N18" s="46">
        <v>1.1</v>
      </c>
      <c r="O18" s="46">
        <v>2.5</v>
      </c>
      <c r="P18" s="42">
        <f t="shared" si="4"/>
        <v>2.2727272727272725</v>
      </c>
      <c r="Q18" s="44">
        <v>171.2</v>
      </c>
      <c r="R18" s="44">
        <v>-0.7</v>
      </c>
      <c r="S18" s="42">
        <f t="shared" si="5"/>
        <v>-0.0040887850467289715</v>
      </c>
      <c r="T18" s="44">
        <v>0.8</v>
      </c>
      <c r="U18" s="44">
        <v>0.6</v>
      </c>
      <c r="V18" s="42">
        <f t="shared" si="6"/>
        <v>0.7499999999999999</v>
      </c>
      <c r="W18" s="44"/>
      <c r="X18" s="44">
        <v>-0.3</v>
      </c>
      <c r="Y18" s="42" t="e">
        <f t="shared" si="7"/>
        <v>#DIV/0!</v>
      </c>
      <c r="Z18" s="44">
        <v>0.1</v>
      </c>
      <c r="AA18" s="44">
        <v>0.1</v>
      </c>
      <c r="AB18" s="42">
        <f t="shared" si="8"/>
        <v>1</v>
      </c>
    </row>
    <row r="19" spans="1:28" ht="17.25" customHeight="1">
      <c r="A19" s="38" t="s">
        <v>28</v>
      </c>
      <c r="B19" s="45">
        <f t="shared" si="9"/>
        <v>1973.8</v>
      </c>
      <c r="C19" s="45">
        <f t="shared" si="10"/>
        <v>2672</v>
      </c>
      <c r="D19" s="43">
        <f t="shared" si="0"/>
        <v>1.353733914277029</v>
      </c>
      <c r="E19" s="45"/>
      <c r="F19" s="46"/>
      <c r="G19" s="42" t="e">
        <f t="shared" si="1"/>
        <v>#DIV/0!</v>
      </c>
      <c r="H19" s="46">
        <v>1131.1</v>
      </c>
      <c r="I19" s="46">
        <v>1199.2</v>
      </c>
      <c r="J19" s="42">
        <f t="shared" si="2"/>
        <v>1.0602068782601008</v>
      </c>
      <c r="K19" s="46">
        <v>122.5</v>
      </c>
      <c r="L19" s="46">
        <v>36.9</v>
      </c>
      <c r="M19" s="42">
        <f t="shared" si="3"/>
        <v>0.30122448979591837</v>
      </c>
      <c r="N19" s="46">
        <v>235.9</v>
      </c>
      <c r="O19" s="46">
        <v>221.6</v>
      </c>
      <c r="P19" s="42">
        <f t="shared" si="4"/>
        <v>0.9393810936837642</v>
      </c>
      <c r="Q19" s="44"/>
      <c r="R19" s="44">
        <v>387.3</v>
      </c>
      <c r="S19" s="42" t="e">
        <f t="shared" si="5"/>
        <v>#DIV/0!</v>
      </c>
      <c r="T19" s="44">
        <v>332.6</v>
      </c>
      <c r="U19" s="44">
        <v>467.6</v>
      </c>
      <c r="V19" s="42">
        <f t="shared" si="6"/>
        <v>1.4058929645219482</v>
      </c>
      <c r="W19" s="26">
        <v>42.8</v>
      </c>
      <c r="X19" s="44">
        <v>250.4</v>
      </c>
      <c r="Y19" s="42">
        <f t="shared" si="7"/>
        <v>5.850467289719627</v>
      </c>
      <c r="Z19" s="44">
        <v>108.9</v>
      </c>
      <c r="AA19" s="44">
        <v>109</v>
      </c>
      <c r="AB19" s="42">
        <f t="shared" si="8"/>
        <v>1.0009182736455464</v>
      </c>
    </row>
    <row r="20" spans="1:28" ht="33" customHeight="1">
      <c r="A20" s="39" t="s">
        <v>33</v>
      </c>
      <c r="B20" s="45">
        <f t="shared" si="9"/>
        <v>1</v>
      </c>
      <c r="C20" s="45">
        <f t="shared" si="10"/>
        <v>8</v>
      </c>
      <c r="D20" s="43">
        <f t="shared" si="0"/>
        <v>8</v>
      </c>
      <c r="E20" s="45">
        <v>1</v>
      </c>
      <c r="F20" s="46">
        <v>8</v>
      </c>
      <c r="G20" s="42">
        <f t="shared" si="1"/>
        <v>8</v>
      </c>
      <c r="H20" s="25"/>
      <c r="I20" s="25"/>
      <c r="J20" s="42" t="e">
        <f t="shared" si="2"/>
        <v>#DIV/0!</v>
      </c>
      <c r="K20" s="25"/>
      <c r="L20" s="25"/>
      <c r="M20" s="42" t="e">
        <f t="shared" si="3"/>
        <v>#DIV/0!</v>
      </c>
      <c r="N20" s="46"/>
      <c r="O20" s="46"/>
      <c r="P20" s="42" t="e">
        <f t="shared" si="4"/>
        <v>#DIV/0!</v>
      </c>
      <c r="Q20" s="26"/>
      <c r="R20" s="26"/>
      <c r="S20" s="42" t="e">
        <f t="shared" si="5"/>
        <v>#DIV/0!</v>
      </c>
      <c r="T20" s="26"/>
      <c r="U20" s="26"/>
      <c r="V20" s="42" t="e">
        <f t="shared" si="6"/>
        <v>#DIV/0!</v>
      </c>
      <c r="W20" s="26"/>
      <c r="X20" s="26"/>
      <c r="Y20" s="42" t="e">
        <f t="shared" si="7"/>
        <v>#DIV/0!</v>
      </c>
      <c r="Z20" s="44"/>
      <c r="AA20" s="44"/>
      <c r="AB20" s="42" t="e">
        <f t="shared" si="8"/>
        <v>#DIV/0!</v>
      </c>
    </row>
    <row r="21" spans="1:28" ht="17.25" customHeight="1">
      <c r="A21" s="39" t="s">
        <v>7</v>
      </c>
      <c r="B21" s="45">
        <f t="shared" si="9"/>
        <v>578.5</v>
      </c>
      <c r="C21" s="45">
        <f t="shared" si="10"/>
        <v>581.3</v>
      </c>
      <c r="D21" s="43">
        <f t="shared" si="0"/>
        <v>1.0048401037165082</v>
      </c>
      <c r="E21" s="45">
        <v>578.5</v>
      </c>
      <c r="F21" s="46">
        <v>581.3</v>
      </c>
      <c r="G21" s="42">
        <f t="shared" si="1"/>
        <v>1.0048401037165082</v>
      </c>
      <c r="H21" s="25"/>
      <c r="I21" s="25"/>
      <c r="J21" s="42" t="e">
        <f t="shared" si="2"/>
        <v>#DIV/0!</v>
      </c>
      <c r="K21" s="25"/>
      <c r="L21" s="25"/>
      <c r="M21" s="42" t="e">
        <f t="shared" si="3"/>
        <v>#DIV/0!</v>
      </c>
      <c r="N21" s="25"/>
      <c r="O21" s="25"/>
      <c r="P21" s="42" t="e">
        <f t="shared" si="4"/>
        <v>#DIV/0!</v>
      </c>
      <c r="Q21" s="26"/>
      <c r="R21" s="26"/>
      <c r="S21" s="42" t="e">
        <f t="shared" si="5"/>
        <v>#DIV/0!</v>
      </c>
      <c r="T21" s="26"/>
      <c r="U21" s="26"/>
      <c r="V21" s="42" t="e">
        <f t="shared" si="6"/>
        <v>#DIV/0!</v>
      </c>
      <c r="W21" s="26"/>
      <c r="X21" s="26"/>
      <c r="Y21" s="42" t="e">
        <f t="shared" si="7"/>
        <v>#DIV/0!</v>
      </c>
      <c r="Z21" s="26"/>
      <c r="AA21" s="26"/>
      <c r="AB21" s="42" t="e">
        <f t="shared" si="8"/>
        <v>#DIV/0!</v>
      </c>
    </row>
    <row r="22" spans="1:28" ht="17.25" customHeight="1">
      <c r="A22" s="40" t="s">
        <v>12</v>
      </c>
      <c r="B22" s="27">
        <f t="shared" si="9"/>
        <v>0</v>
      </c>
      <c r="C22" s="27">
        <f t="shared" si="10"/>
        <v>0</v>
      </c>
      <c r="D22" s="43" t="e">
        <f t="shared" si="0"/>
        <v>#DIV/0!</v>
      </c>
      <c r="E22" s="27"/>
      <c r="F22" s="25"/>
      <c r="G22" s="42" t="e">
        <f t="shared" si="1"/>
        <v>#DIV/0!</v>
      </c>
      <c r="H22" s="25"/>
      <c r="I22" s="25"/>
      <c r="J22" s="42" t="e">
        <f t="shared" si="2"/>
        <v>#DIV/0!</v>
      </c>
      <c r="K22" s="25"/>
      <c r="L22" s="25"/>
      <c r="M22" s="42" t="e">
        <f t="shared" si="3"/>
        <v>#DIV/0!</v>
      </c>
      <c r="N22" s="25"/>
      <c r="O22" s="25"/>
      <c r="P22" s="42" t="e">
        <f t="shared" si="4"/>
        <v>#DIV/0!</v>
      </c>
      <c r="Q22" s="26"/>
      <c r="R22" s="26"/>
      <c r="S22" s="42" t="e">
        <f t="shared" si="5"/>
        <v>#DIV/0!</v>
      </c>
      <c r="T22" s="26"/>
      <c r="U22" s="26"/>
      <c r="V22" s="42" t="e">
        <f t="shared" si="6"/>
        <v>#DIV/0!</v>
      </c>
      <c r="W22" s="26"/>
      <c r="X22" s="26"/>
      <c r="Y22" s="42" t="e">
        <f t="shared" si="7"/>
        <v>#DIV/0!</v>
      </c>
      <c r="Z22" s="26"/>
      <c r="AA22" s="26"/>
      <c r="AB22" s="42" t="e">
        <f t="shared" si="8"/>
        <v>#DIV/0!</v>
      </c>
    </row>
    <row r="23" spans="1:28" s="32" customFormat="1" ht="17.25" customHeight="1">
      <c r="A23" s="41" t="s">
        <v>18</v>
      </c>
      <c r="B23" s="33">
        <f>SUM(B24:B29)</f>
        <v>2778.8</v>
      </c>
      <c r="C23" s="33">
        <f>SUM(C24:C29)</f>
        <v>3096.6</v>
      </c>
      <c r="D23" s="43">
        <f t="shared" si="0"/>
        <v>1.1143659133438892</v>
      </c>
      <c r="E23" s="33">
        <f>SUM(E24:E29)</f>
        <v>2180.5</v>
      </c>
      <c r="F23" s="33">
        <f>SUM(F24:F29)</f>
        <v>2243.9999999999995</v>
      </c>
      <c r="G23" s="42">
        <f t="shared" si="1"/>
        <v>1.029121761063976</v>
      </c>
      <c r="H23" s="33">
        <f>SUM(H24:H29)</f>
        <v>264.09999999999997</v>
      </c>
      <c r="I23" s="33">
        <f>SUM(I24:I29)</f>
        <v>352.2</v>
      </c>
      <c r="J23" s="42">
        <f t="shared" si="2"/>
        <v>1.3335857629685726</v>
      </c>
      <c r="K23" s="33">
        <f>SUM(K24:K29)</f>
        <v>54</v>
      </c>
      <c r="L23" s="33">
        <f>SUM(L24:L29)</f>
        <v>54.1</v>
      </c>
      <c r="M23" s="42">
        <f t="shared" si="3"/>
        <v>1.0018518518518518</v>
      </c>
      <c r="N23" s="33">
        <f>SUM(N24:N29)</f>
        <v>102</v>
      </c>
      <c r="O23" s="33">
        <f>SUM(O24:O29)</f>
        <v>104.9</v>
      </c>
      <c r="P23" s="42">
        <f t="shared" si="4"/>
        <v>1.0284313725490197</v>
      </c>
      <c r="Q23" s="33">
        <f>SUM(Q24:Q29)</f>
        <v>23</v>
      </c>
      <c r="R23" s="33">
        <f>SUM(R24:R29)</f>
        <v>180.7</v>
      </c>
      <c r="S23" s="42">
        <f t="shared" si="5"/>
        <v>7.856521739130434</v>
      </c>
      <c r="T23" s="33">
        <f>SUM(T24:T29)</f>
        <v>66.2</v>
      </c>
      <c r="U23" s="33">
        <f>SUM(U24:U29)</f>
        <v>74.39999999999999</v>
      </c>
      <c r="V23" s="42">
        <f t="shared" si="6"/>
        <v>1.1238670694864046</v>
      </c>
      <c r="W23" s="33">
        <f>SUM(W24:W29)</f>
        <v>46</v>
      </c>
      <c r="X23" s="33">
        <f>SUM(X24:X29)</f>
        <v>43.9</v>
      </c>
      <c r="Y23" s="42">
        <f t="shared" si="7"/>
        <v>0.9543478260869565</v>
      </c>
      <c r="Z23" s="33">
        <f>SUM(Z24:Z29)</f>
        <v>43</v>
      </c>
      <c r="AA23" s="33">
        <f>SUM(AA24:AA29)</f>
        <v>42.4</v>
      </c>
      <c r="AB23" s="42">
        <f t="shared" si="8"/>
        <v>0.9860465116279069</v>
      </c>
    </row>
    <row r="24" spans="1:28" ht="61.5" customHeight="1">
      <c r="A24" s="39" t="s">
        <v>19</v>
      </c>
      <c r="B24" s="45">
        <f t="shared" si="9"/>
        <v>1521.4</v>
      </c>
      <c r="C24" s="45">
        <f t="shared" si="10"/>
        <v>1629.5</v>
      </c>
      <c r="D24" s="43">
        <f t="shared" si="0"/>
        <v>1.0710529775207045</v>
      </c>
      <c r="E24" s="45">
        <v>1238</v>
      </c>
      <c r="F24" s="46">
        <v>1252.3</v>
      </c>
      <c r="G24" s="42">
        <f t="shared" si="1"/>
        <v>1.011550888529887</v>
      </c>
      <c r="H24" s="46">
        <v>228.7</v>
      </c>
      <c r="I24" s="46">
        <v>290.8</v>
      </c>
      <c r="J24" s="42">
        <f t="shared" si="2"/>
        <v>1.2715347616965458</v>
      </c>
      <c r="K24" s="46">
        <v>24.5</v>
      </c>
      <c r="L24" s="46">
        <v>24.5</v>
      </c>
      <c r="M24" s="42">
        <f t="shared" si="3"/>
        <v>1</v>
      </c>
      <c r="N24" s="46"/>
      <c r="O24" s="46">
        <v>20</v>
      </c>
      <c r="P24" s="42" t="e">
        <f t="shared" si="4"/>
        <v>#DIV/0!</v>
      </c>
      <c r="Q24" s="26"/>
      <c r="R24" s="44">
        <v>5.6</v>
      </c>
      <c r="S24" s="42" t="e">
        <f t="shared" si="5"/>
        <v>#DIV/0!</v>
      </c>
      <c r="T24" s="44">
        <v>19.2</v>
      </c>
      <c r="U24" s="44">
        <v>22.4</v>
      </c>
      <c r="V24" s="42">
        <f t="shared" si="6"/>
        <v>1.1666666666666667</v>
      </c>
      <c r="W24" s="44">
        <v>11</v>
      </c>
      <c r="X24" s="44">
        <v>13.9</v>
      </c>
      <c r="Y24" s="42">
        <f t="shared" si="7"/>
        <v>1.2636363636363637</v>
      </c>
      <c r="Z24" s="26"/>
      <c r="AA24" s="26"/>
      <c r="AB24" s="42" t="e">
        <f t="shared" si="8"/>
        <v>#DIV/0!</v>
      </c>
    </row>
    <row r="25" spans="1:28" ht="34.5" customHeight="1">
      <c r="A25" s="39" t="s">
        <v>11</v>
      </c>
      <c r="B25" s="45">
        <f t="shared" si="9"/>
        <v>75</v>
      </c>
      <c r="C25" s="45">
        <f t="shared" si="10"/>
        <v>78.3</v>
      </c>
      <c r="D25" s="43">
        <f t="shared" si="0"/>
        <v>1.044</v>
      </c>
      <c r="E25" s="45">
        <v>75</v>
      </c>
      <c r="F25" s="46">
        <v>78.3</v>
      </c>
      <c r="G25" s="42">
        <f t="shared" si="1"/>
        <v>1.044</v>
      </c>
      <c r="H25" s="46"/>
      <c r="I25" s="46"/>
      <c r="J25" s="42" t="e">
        <f t="shared" si="2"/>
        <v>#DIV/0!</v>
      </c>
      <c r="K25" s="46"/>
      <c r="L25" s="46"/>
      <c r="M25" s="42" t="e">
        <f t="shared" si="3"/>
        <v>#DIV/0!</v>
      </c>
      <c r="N25" s="46"/>
      <c r="O25" s="46"/>
      <c r="P25" s="42" t="e">
        <f t="shared" si="4"/>
        <v>#DIV/0!</v>
      </c>
      <c r="Q25" s="26"/>
      <c r="R25" s="44"/>
      <c r="S25" s="42" t="e">
        <f t="shared" si="5"/>
        <v>#DIV/0!</v>
      </c>
      <c r="T25" s="44"/>
      <c r="U25" s="44"/>
      <c r="V25" s="42" t="e">
        <f t="shared" si="6"/>
        <v>#DIV/0!</v>
      </c>
      <c r="W25" s="44"/>
      <c r="X25" s="44"/>
      <c r="Y25" s="42" t="e">
        <f t="shared" si="7"/>
        <v>#DIV/0!</v>
      </c>
      <c r="Z25" s="26"/>
      <c r="AA25" s="26"/>
      <c r="AB25" s="42" t="e">
        <f t="shared" si="8"/>
        <v>#DIV/0!</v>
      </c>
    </row>
    <row r="26" spans="1:28" ht="30.75" customHeight="1">
      <c r="A26" s="39" t="s">
        <v>20</v>
      </c>
      <c r="B26" s="45">
        <f t="shared" si="9"/>
        <v>287.5</v>
      </c>
      <c r="C26" s="45">
        <f t="shared" si="10"/>
        <v>476.4</v>
      </c>
      <c r="D26" s="43">
        <f t="shared" si="0"/>
        <v>1.6570434782608694</v>
      </c>
      <c r="E26" s="45">
        <v>8</v>
      </c>
      <c r="F26" s="46">
        <v>121</v>
      </c>
      <c r="G26" s="42">
        <f t="shared" si="1"/>
        <v>15.125</v>
      </c>
      <c r="H26" s="46"/>
      <c r="I26" s="46"/>
      <c r="J26" s="42" t="e">
        <f t="shared" si="2"/>
        <v>#DIV/0!</v>
      </c>
      <c r="K26" s="46">
        <v>29.5</v>
      </c>
      <c r="L26" s="46">
        <v>29.6</v>
      </c>
      <c r="M26" s="42">
        <f t="shared" si="3"/>
        <v>1.0033898305084745</v>
      </c>
      <c r="N26" s="46">
        <v>102</v>
      </c>
      <c r="O26" s="46">
        <v>30</v>
      </c>
      <c r="P26" s="42">
        <f t="shared" si="4"/>
        <v>0.29411764705882354</v>
      </c>
      <c r="Q26" s="26">
        <v>23</v>
      </c>
      <c r="R26" s="44">
        <v>175.1</v>
      </c>
      <c r="S26" s="42">
        <f t="shared" si="5"/>
        <v>7.613043478260869</v>
      </c>
      <c r="T26" s="44">
        <v>47</v>
      </c>
      <c r="U26" s="44">
        <v>49.3</v>
      </c>
      <c r="V26" s="42">
        <f t="shared" si="6"/>
        <v>1.048936170212766</v>
      </c>
      <c r="W26" s="44">
        <v>35</v>
      </c>
      <c r="X26" s="44">
        <v>29</v>
      </c>
      <c r="Y26" s="42">
        <f t="shared" si="7"/>
        <v>0.8285714285714286</v>
      </c>
      <c r="Z26" s="44">
        <v>43</v>
      </c>
      <c r="AA26" s="44">
        <v>42.4</v>
      </c>
      <c r="AB26" s="42">
        <f t="shared" si="8"/>
        <v>0.9860465116279069</v>
      </c>
    </row>
    <row r="27" spans="1:28" ht="30.75" customHeight="1">
      <c r="A27" s="39" t="s">
        <v>21</v>
      </c>
      <c r="B27" s="45">
        <f t="shared" si="9"/>
        <v>579.4</v>
      </c>
      <c r="C27" s="45">
        <f t="shared" si="10"/>
        <v>580</v>
      </c>
      <c r="D27" s="43">
        <f t="shared" si="0"/>
        <v>1.0010355540214015</v>
      </c>
      <c r="E27" s="45">
        <v>544</v>
      </c>
      <c r="F27" s="46">
        <v>518.6</v>
      </c>
      <c r="G27" s="42">
        <f t="shared" si="1"/>
        <v>0.9533088235294118</v>
      </c>
      <c r="H27" s="46">
        <v>35.4</v>
      </c>
      <c r="I27" s="46">
        <v>61.4</v>
      </c>
      <c r="J27" s="42">
        <f t="shared" si="2"/>
        <v>1.7344632768361583</v>
      </c>
      <c r="K27" s="46"/>
      <c r="L27" s="46"/>
      <c r="M27" s="42" t="e">
        <f t="shared" si="3"/>
        <v>#DIV/0!</v>
      </c>
      <c r="N27" s="46"/>
      <c r="O27" s="46"/>
      <c r="P27" s="42" t="e">
        <f t="shared" si="4"/>
        <v>#DIV/0!</v>
      </c>
      <c r="Q27" s="26"/>
      <c r="R27" s="44"/>
      <c r="S27" s="42" t="e">
        <f t="shared" si="5"/>
        <v>#DIV/0!</v>
      </c>
      <c r="T27" s="44"/>
      <c r="U27" s="44"/>
      <c r="V27" s="42" t="e">
        <f t="shared" si="6"/>
        <v>#DIV/0!</v>
      </c>
      <c r="W27" s="44"/>
      <c r="X27" s="44"/>
      <c r="Y27" s="42" t="e">
        <f t="shared" si="7"/>
        <v>#DIV/0!</v>
      </c>
      <c r="Z27" s="26"/>
      <c r="AA27" s="26"/>
      <c r="AB27" s="42" t="e">
        <f t="shared" si="8"/>
        <v>#DIV/0!</v>
      </c>
    </row>
    <row r="28" spans="1:28" ht="30.75" customHeight="1">
      <c r="A28" s="39" t="s">
        <v>22</v>
      </c>
      <c r="B28" s="45">
        <f t="shared" si="9"/>
        <v>115.5</v>
      </c>
      <c r="C28" s="45">
        <f t="shared" si="10"/>
        <v>117.1</v>
      </c>
      <c r="D28" s="43">
        <f t="shared" si="0"/>
        <v>1.0138528138528138</v>
      </c>
      <c r="E28" s="45">
        <v>115.5</v>
      </c>
      <c r="F28" s="46">
        <v>117.1</v>
      </c>
      <c r="G28" s="42">
        <f t="shared" si="1"/>
        <v>1.0138528138528138</v>
      </c>
      <c r="H28" s="46"/>
      <c r="I28" s="46"/>
      <c r="J28" s="42" t="e">
        <f t="shared" si="2"/>
        <v>#DIV/0!</v>
      </c>
      <c r="K28" s="25"/>
      <c r="L28" s="25"/>
      <c r="M28" s="42" t="e">
        <f t="shared" si="3"/>
        <v>#DIV/0!</v>
      </c>
      <c r="N28" s="46"/>
      <c r="O28" s="46"/>
      <c r="P28" s="42" t="e">
        <f t="shared" si="4"/>
        <v>#DIV/0!</v>
      </c>
      <c r="Q28" s="26"/>
      <c r="R28" s="26"/>
      <c r="S28" s="42" t="e">
        <f t="shared" si="5"/>
        <v>#DIV/0!</v>
      </c>
      <c r="T28" s="44"/>
      <c r="U28" s="44"/>
      <c r="V28" s="42" t="e">
        <f t="shared" si="6"/>
        <v>#DIV/0!</v>
      </c>
      <c r="W28" s="26"/>
      <c r="X28" s="26"/>
      <c r="Y28" s="42" t="e">
        <f t="shared" si="7"/>
        <v>#DIV/0!</v>
      </c>
      <c r="Z28" s="26"/>
      <c r="AA28" s="26"/>
      <c r="AB28" s="42" t="e">
        <f t="shared" si="8"/>
        <v>#DIV/0!</v>
      </c>
    </row>
    <row r="29" spans="1:28" ht="18" customHeight="1">
      <c r="A29" s="39" t="s">
        <v>23</v>
      </c>
      <c r="B29" s="45">
        <f t="shared" si="9"/>
        <v>200</v>
      </c>
      <c r="C29" s="45">
        <f t="shared" si="10"/>
        <v>215.29999999999998</v>
      </c>
      <c r="D29" s="43">
        <f t="shared" si="0"/>
        <v>1.0765</v>
      </c>
      <c r="E29" s="45">
        <v>200</v>
      </c>
      <c r="F29" s="46">
        <v>156.7</v>
      </c>
      <c r="G29" s="42">
        <f t="shared" si="1"/>
        <v>0.7835</v>
      </c>
      <c r="H29" s="25"/>
      <c r="I29" s="25"/>
      <c r="J29" s="42" t="e">
        <f t="shared" si="2"/>
        <v>#DIV/0!</v>
      </c>
      <c r="K29" s="25"/>
      <c r="L29" s="25"/>
      <c r="M29" s="42" t="e">
        <f t="shared" si="3"/>
        <v>#DIV/0!</v>
      </c>
      <c r="N29" s="25"/>
      <c r="O29" s="46">
        <v>54.9</v>
      </c>
      <c r="P29" s="42" t="e">
        <f t="shared" si="4"/>
        <v>#DIV/0!</v>
      </c>
      <c r="Q29" s="26"/>
      <c r="R29" s="26"/>
      <c r="S29" s="42" t="e">
        <f t="shared" si="5"/>
        <v>#DIV/0!</v>
      </c>
      <c r="T29" s="44"/>
      <c r="U29" s="44">
        <v>2.7</v>
      </c>
      <c r="V29" s="42" t="e">
        <f t="shared" si="6"/>
        <v>#DIV/0!</v>
      </c>
      <c r="W29" s="26"/>
      <c r="X29" s="26">
        <v>1</v>
      </c>
      <c r="Y29" s="42" t="e">
        <f t="shared" si="7"/>
        <v>#DIV/0!</v>
      </c>
      <c r="Z29" s="26"/>
      <c r="AA29" s="26"/>
      <c r="AB29" s="42" t="e">
        <f t="shared" si="8"/>
        <v>#DIV/0!</v>
      </c>
    </row>
    <row r="30" spans="1:28" s="32" customFormat="1" ht="24" customHeight="1">
      <c r="A30" s="37" t="s">
        <v>26</v>
      </c>
      <c r="B30" s="33">
        <f>B11+B23</f>
        <v>43570.600000000006</v>
      </c>
      <c r="C30" s="33">
        <f>C11+C23</f>
        <v>50910.50000000001</v>
      </c>
      <c r="D30" s="43">
        <f t="shared" si="0"/>
        <v>1.168459924811685</v>
      </c>
      <c r="E30" s="33">
        <f>E11+E23</f>
        <v>31604</v>
      </c>
      <c r="F30" s="33">
        <f>F11+F23</f>
        <v>36109.3</v>
      </c>
      <c r="G30" s="42">
        <f t="shared" si="1"/>
        <v>1.1425547399063412</v>
      </c>
      <c r="H30" s="33">
        <f>H11+H23</f>
        <v>9130.7</v>
      </c>
      <c r="I30" s="33">
        <f>I11+I23</f>
        <v>10950.400000000001</v>
      </c>
      <c r="J30" s="42">
        <f t="shared" si="2"/>
        <v>1.1992946871543255</v>
      </c>
      <c r="K30" s="33">
        <f>K11+K23</f>
        <v>336.3</v>
      </c>
      <c r="L30" s="33">
        <f>L11+L23</f>
        <v>343.5</v>
      </c>
      <c r="M30" s="42">
        <f t="shared" si="3"/>
        <v>1.0214094558429974</v>
      </c>
      <c r="N30" s="33">
        <f>N11+N23</f>
        <v>433</v>
      </c>
      <c r="O30" s="33">
        <f>O11+O23</f>
        <v>435.4</v>
      </c>
      <c r="P30" s="42">
        <f t="shared" si="4"/>
        <v>1.00554272517321</v>
      </c>
      <c r="Q30" s="33">
        <f>Q11+Q23</f>
        <v>352.2</v>
      </c>
      <c r="R30" s="33">
        <f>R11+R23</f>
        <v>822.6000000000001</v>
      </c>
      <c r="S30" s="42">
        <f t="shared" si="5"/>
        <v>2.3356047700170364</v>
      </c>
      <c r="T30" s="33">
        <f>T11+T23</f>
        <v>686.6000000000001</v>
      </c>
      <c r="U30" s="33">
        <f>U11+U23</f>
        <v>700.1</v>
      </c>
      <c r="V30" s="42">
        <f t="shared" si="6"/>
        <v>1.0196621031168074</v>
      </c>
      <c r="W30" s="33">
        <f>W11+W23</f>
        <v>510.8</v>
      </c>
      <c r="X30" s="33">
        <f>X11+X23</f>
        <v>683</v>
      </c>
      <c r="Y30" s="42">
        <f t="shared" si="7"/>
        <v>1.3371182458888018</v>
      </c>
      <c r="Z30" s="33">
        <f>Z11+Z23</f>
        <v>517</v>
      </c>
      <c r="AA30" s="33">
        <f>AA11+AA23</f>
        <v>866.2</v>
      </c>
      <c r="AB30" s="42">
        <f t="shared" si="8"/>
        <v>1.6754352030947777</v>
      </c>
    </row>
    <row r="41" ht="15.75">
      <c r="E41" s="5"/>
    </row>
  </sheetData>
  <sheetProtection/>
  <mergeCells count="16">
    <mergeCell ref="Z9:AB9"/>
    <mergeCell ref="K9:M9"/>
    <mergeCell ref="N9:P9"/>
    <mergeCell ref="E9:G9"/>
    <mergeCell ref="H9:J9"/>
    <mergeCell ref="A8:A10"/>
    <mergeCell ref="AA7:AB7"/>
    <mergeCell ref="Z1:AB1"/>
    <mergeCell ref="A4:AB4"/>
    <mergeCell ref="A5:AB5"/>
    <mergeCell ref="A3:AB3"/>
    <mergeCell ref="Q9:S9"/>
    <mergeCell ref="B8:D9"/>
    <mergeCell ref="E8:AB8"/>
    <mergeCell ref="T9:V9"/>
    <mergeCell ref="W9:Y9"/>
  </mergeCells>
  <printOptions horizontalCentered="1"/>
  <pageMargins left="0.1968503937007874" right="0" top="0" bottom="0" header="0" footer="0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70" zoomScaleNormal="70" zoomScalePageLayoutView="0" workbookViewId="0" topLeftCell="A1">
      <selection activeCell="C22" sqref="C22:C27"/>
    </sheetView>
  </sheetViews>
  <sheetFormatPr defaultColWidth="9.140625" defaultRowHeight="12.75"/>
  <cols>
    <col min="1" max="1" width="51.8515625" style="1" customWidth="1"/>
    <col min="2" max="3" width="14.421875" style="1" customWidth="1"/>
    <col min="4" max="4" width="12.140625" style="1" customWidth="1"/>
    <col min="5" max="5" width="12.00390625" style="1" customWidth="1"/>
    <col min="6" max="16384" width="9.140625" style="1" customWidth="1"/>
  </cols>
  <sheetData>
    <row r="1" spans="1:5" ht="17.25" customHeight="1">
      <c r="A1" s="6"/>
      <c r="B1" s="6"/>
      <c r="C1" s="6"/>
      <c r="D1" s="48" t="s">
        <v>16</v>
      </c>
      <c r="E1" s="48"/>
    </row>
    <row r="2" spans="1:5" ht="15.75" customHeight="1">
      <c r="A2" s="6"/>
      <c r="B2" s="6"/>
      <c r="C2" s="6"/>
      <c r="D2" s="6"/>
      <c r="E2" s="6"/>
    </row>
    <row r="3" spans="1:5" ht="17.25" customHeight="1">
      <c r="A3" s="48" t="s">
        <v>4</v>
      </c>
      <c r="B3" s="48"/>
      <c r="C3" s="48"/>
      <c r="D3" s="48"/>
      <c r="E3" s="48"/>
    </row>
    <row r="4" spans="1:6" ht="39.75" customHeight="1">
      <c r="A4" s="48" t="s">
        <v>35</v>
      </c>
      <c r="B4" s="48"/>
      <c r="C4" s="48"/>
      <c r="D4" s="48"/>
      <c r="E4" s="48"/>
      <c r="F4" s="3"/>
    </row>
    <row r="5" spans="1:5" ht="17.25" customHeight="1">
      <c r="A5" s="48" t="s">
        <v>46</v>
      </c>
      <c r="B5" s="48"/>
      <c r="C5" s="48"/>
      <c r="D5" s="48"/>
      <c r="E5" s="48"/>
    </row>
    <row r="6" spans="1:5" ht="15.75" customHeight="1">
      <c r="A6" s="7"/>
      <c r="B6" s="7"/>
      <c r="C6" s="7"/>
      <c r="D6" s="7"/>
      <c r="E6" s="7"/>
    </row>
    <row r="7" spans="1:5" ht="15.75" customHeight="1" thickBot="1">
      <c r="A7" s="8"/>
      <c r="B7" s="8"/>
      <c r="C7" s="8"/>
      <c r="D7" s="49" t="s">
        <v>3</v>
      </c>
      <c r="E7" s="49"/>
    </row>
    <row r="8" spans="1:5" ht="85.5" customHeight="1" thickBot="1">
      <c r="A8" s="9" t="s">
        <v>0</v>
      </c>
      <c r="B8" s="10" t="s">
        <v>47</v>
      </c>
      <c r="C8" s="10" t="s">
        <v>45</v>
      </c>
      <c r="D8" s="10" t="s">
        <v>9</v>
      </c>
      <c r="E8" s="11" t="s">
        <v>1</v>
      </c>
    </row>
    <row r="9" spans="1:5" ht="17.25" customHeight="1">
      <c r="A9" s="12" t="s">
        <v>17</v>
      </c>
      <c r="B9" s="28">
        <f>SUM(B10:B20)</f>
        <v>40791.8</v>
      </c>
      <c r="C9" s="28">
        <f>SUM(C10:C20)</f>
        <v>47813.90000000001</v>
      </c>
      <c r="D9" s="28">
        <f>C9-B9</f>
        <v>7022.100000000006</v>
      </c>
      <c r="E9" s="29">
        <f aca="true" t="shared" si="0" ref="E9:E28">C9/B9*100</f>
        <v>117.21448918655221</v>
      </c>
    </row>
    <row r="10" spans="1:5" ht="17.25" customHeight="1">
      <c r="A10" s="15" t="s">
        <v>5</v>
      </c>
      <c r="B10" s="13">
        <v>14042.5</v>
      </c>
      <c r="C10" s="16">
        <v>18404.4</v>
      </c>
      <c r="D10" s="13">
        <f aca="true" t="shared" si="1" ref="D10:D28">C10-B10</f>
        <v>4361.9000000000015</v>
      </c>
      <c r="E10" s="14">
        <f t="shared" si="0"/>
        <v>131.06213281110914</v>
      </c>
    </row>
    <row r="11" spans="1:5" ht="17.25" customHeight="1">
      <c r="A11" s="15" t="s">
        <v>30</v>
      </c>
      <c r="B11" s="13">
        <v>9946.1</v>
      </c>
      <c r="C11" s="16">
        <v>10682.7</v>
      </c>
      <c r="D11" s="13">
        <f t="shared" si="1"/>
        <v>736.6000000000004</v>
      </c>
      <c r="E11" s="14">
        <f t="shared" si="0"/>
        <v>107.40591789746736</v>
      </c>
    </row>
    <row r="12" spans="1:5" ht="34.5" customHeight="1">
      <c r="A12" s="17" t="s">
        <v>31</v>
      </c>
      <c r="B12" s="13">
        <v>9821.2</v>
      </c>
      <c r="C12" s="16">
        <v>10682.3</v>
      </c>
      <c r="D12" s="13">
        <f t="shared" si="1"/>
        <v>861.0999999999985</v>
      </c>
      <c r="E12" s="14">
        <f t="shared" si="0"/>
        <v>108.76776768622977</v>
      </c>
    </row>
    <row r="13" spans="1:5" ht="42" customHeight="1">
      <c r="A13" s="17" t="s">
        <v>6</v>
      </c>
      <c r="B13" s="13">
        <v>0</v>
      </c>
      <c r="C13" s="13">
        <v>15</v>
      </c>
      <c r="D13" s="13">
        <f t="shared" si="1"/>
        <v>15</v>
      </c>
      <c r="E13" s="14" t="e">
        <f t="shared" si="0"/>
        <v>#DIV/0!</v>
      </c>
    </row>
    <row r="14" spans="1:5" ht="41.25" customHeight="1">
      <c r="A14" s="17" t="s">
        <v>27</v>
      </c>
      <c r="B14" s="13">
        <v>1271</v>
      </c>
      <c r="C14" s="13">
        <v>1392.4</v>
      </c>
      <c r="D14" s="13">
        <f t="shared" si="1"/>
        <v>121.40000000000009</v>
      </c>
      <c r="E14" s="14">
        <f t="shared" si="0"/>
        <v>109.55153422501968</v>
      </c>
    </row>
    <row r="15" spans="1:5" ht="20.25" customHeight="1">
      <c r="A15" s="17" t="s">
        <v>10</v>
      </c>
      <c r="B15" s="13">
        <v>2963.5</v>
      </c>
      <c r="C15" s="13">
        <v>3328</v>
      </c>
      <c r="D15" s="13">
        <f t="shared" si="1"/>
        <v>364.5</v>
      </c>
      <c r="E15" s="14">
        <f t="shared" si="0"/>
        <v>112.29964568921882</v>
      </c>
    </row>
    <row r="16" spans="1:5" ht="17.25" customHeight="1">
      <c r="A16" s="15" t="s">
        <v>8</v>
      </c>
      <c r="B16" s="13">
        <v>23</v>
      </c>
      <c r="C16" s="16">
        <v>47.8</v>
      </c>
      <c r="D16" s="13">
        <f t="shared" si="1"/>
        <v>24.799999999999997</v>
      </c>
      <c r="E16" s="14">
        <f t="shared" si="0"/>
        <v>207.82608695652175</v>
      </c>
    </row>
    <row r="17" spans="1:5" ht="17.25" customHeight="1">
      <c r="A17" s="15" t="s">
        <v>28</v>
      </c>
      <c r="B17" s="13">
        <v>2145</v>
      </c>
      <c r="C17" s="16">
        <v>2672</v>
      </c>
      <c r="D17" s="13">
        <f t="shared" si="1"/>
        <v>527</v>
      </c>
      <c r="E17" s="14">
        <f t="shared" si="0"/>
        <v>124.56876456876458</v>
      </c>
    </row>
    <row r="18" spans="1:5" ht="17.25" customHeight="1">
      <c r="A18" s="15" t="s">
        <v>33</v>
      </c>
      <c r="B18" s="13">
        <v>1</v>
      </c>
      <c r="C18" s="16">
        <v>8</v>
      </c>
      <c r="D18" s="13">
        <f t="shared" si="1"/>
        <v>7</v>
      </c>
      <c r="E18" s="14">
        <f t="shared" si="0"/>
        <v>800</v>
      </c>
    </row>
    <row r="19" spans="1:5" ht="17.25" customHeight="1">
      <c r="A19" s="17" t="s">
        <v>7</v>
      </c>
      <c r="B19" s="13">
        <v>578.5</v>
      </c>
      <c r="C19" s="16">
        <v>581.3</v>
      </c>
      <c r="D19" s="13">
        <f t="shared" si="1"/>
        <v>2.7999999999999545</v>
      </c>
      <c r="E19" s="14">
        <f t="shared" si="0"/>
        <v>100.48401037165083</v>
      </c>
    </row>
    <row r="20" spans="1:5" ht="17.25" customHeight="1">
      <c r="A20" s="18" t="s">
        <v>12</v>
      </c>
      <c r="B20" s="13"/>
      <c r="C20" s="16"/>
      <c r="D20" s="13">
        <f t="shared" si="1"/>
        <v>0</v>
      </c>
      <c r="E20" s="14" t="e">
        <f t="shared" si="0"/>
        <v>#DIV/0!</v>
      </c>
    </row>
    <row r="21" spans="1:5" ht="17.25" customHeight="1">
      <c r="A21" s="19" t="s">
        <v>18</v>
      </c>
      <c r="B21" s="28">
        <f>SUM(B22:B27)</f>
        <v>2778.8</v>
      </c>
      <c r="C21" s="28">
        <f>SUM(C22:C27)</f>
        <v>3096.6</v>
      </c>
      <c r="D21" s="28">
        <f t="shared" si="1"/>
        <v>317.7999999999997</v>
      </c>
      <c r="E21" s="29">
        <f t="shared" si="0"/>
        <v>111.43659133438892</v>
      </c>
    </row>
    <row r="22" spans="1:5" ht="56.25" customHeight="1">
      <c r="A22" s="17" t="s">
        <v>19</v>
      </c>
      <c r="B22" s="13">
        <v>1521.4</v>
      </c>
      <c r="C22" s="13">
        <v>1629.5</v>
      </c>
      <c r="D22" s="13">
        <f t="shared" si="1"/>
        <v>108.09999999999991</v>
      </c>
      <c r="E22" s="14">
        <f t="shared" si="0"/>
        <v>107.10529775207046</v>
      </c>
    </row>
    <row r="23" spans="1:5" ht="36" customHeight="1">
      <c r="A23" s="17" t="s">
        <v>11</v>
      </c>
      <c r="B23" s="13">
        <v>75</v>
      </c>
      <c r="C23" s="16">
        <v>78.3</v>
      </c>
      <c r="D23" s="13">
        <f t="shared" si="1"/>
        <v>3.299999999999997</v>
      </c>
      <c r="E23" s="14">
        <f t="shared" si="0"/>
        <v>104.4</v>
      </c>
    </row>
    <row r="24" spans="1:5" ht="36.75" customHeight="1">
      <c r="A24" s="17" t="s">
        <v>20</v>
      </c>
      <c r="B24" s="13">
        <v>287.5</v>
      </c>
      <c r="C24" s="16">
        <v>476.4</v>
      </c>
      <c r="D24" s="13">
        <f t="shared" si="1"/>
        <v>188.89999999999998</v>
      </c>
      <c r="E24" s="14">
        <f t="shared" si="0"/>
        <v>165.70434782608694</v>
      </c>
    </row>
    <row r="25" spans="1:5" ht="36" customHeight="1">
      <c r="A25" s="17" t="s">
        <v>21</v>
      </c>
      <c r="B25" s="13">
        <v>579.4</v>
      </c>
      <c r="C25" s="16">
        <v>580</v>
      </c>
      <c r="D25" s="13">
        <f t="shared" si="1"/>
        <v>0.6000000000000227</v>
      </c>
      <c r="E25" s="14">
        <f t="shared" si="0"/>
        <v>100.10355540214016</v>
      </c>
    </row>
    <row r="26" spans="1:5" ht="17.25" customHeight="1">
      <c r="A26" s="17" t="s">
        <v>22</v>
      </c>
      <c r="B26" s="13">
        <v>115.5</v>
      </c>
      <c r="C26" s="16">
        <v>117.1</v>
      </c>
      <c r="D26" s="13">
        <f t="shared" si="1"/>
        <v>1.5999999999999943</v>
      </c>
      <c r="E26" s="14">
        <f t="shared" si="0"/>
        <v>101.38528138528137</v>
      </c>
    </row>
    <row r="27" spans="1:5" ht="18" customHeight="1">
      <c r="A27" s="17" t="s">
        <v>23</v>
      </c>
      <c r="B27" s="13">
        <v>200</v>
      </c>
      <c r="C27" s="16">
        <v>215.3</v>
      </c>
      <c r="D27" s="13">
        <f t="shared" si="1"/>
        <v>15.300000000000011</v>
      </c>
      <c r="E27" s="14">
        <f t="shared" si="0"/>
        <v>107.65</v>
      </c>
    </row>
    <row r="28" spans="1:5" ht="24" customHeight="1" thickBot="1">
      <c r="A28" s="20" t="s">
        <v>26</v>
      </c>
      <c r="B28" s="30">
        <f>B9+B21</f>
        <v>43570.600000000006</v>
      </c>
      <c r="C28" s="30">
        <f>C9+C21</f>
        <v>50910.50000000001</v>
      </c>
      <c r="D28" s="30">
        <f t="shared" si="1"/>
        <v>7339.9000000000015</v>
      </c>
      <c r="E28" s="31">
        <f t="shared" si="0"/>
        <v>116.8459924811685</v>
      </c>
    </row>
    <row r="39" ht="12.75">
      <c r="E39" s="2"/>
    </row>
  </sheetData>
  <sheetProtection/>
  <mergeCells count="5">
    <mergeCell ref="D1:E1"/>
    <mergeCell ref="A3:E3"/>
    <mergeCell ref="D7:E7"/>
    <mergeCell ref="A5:E5"/>
    <mergeCell ref="A4:E4"/>
  </mergeCells>
  <printOptions horizontalCentered="1"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2023-07-31T10:10:59Z</cp:lastPrinted>
  <dcterms:created xsi:type="dcterms:W3CDTF">1996-10-08T23:32:33Z</dcterms:created>
  <dcterms:modified xsi:type="dcterms:W3CDTF">2023-08-04T12:18:19Z</dcterms:modified>
  <cp:category/>
  <cp:version/>
  <cp:contentType/>
  <cp:contentStatus/>
</cp:coreProperties>
</file>