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<sst xmlns="http://schemas.openxmlformats.org/spreadsheetml/2006/main" count="123" uniqueCount="49">
  <si>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</si>
  <si>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</si>
  <si>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</si>
  <si>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</si>
  <si>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</si>
  <si>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</si>
  <si>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</si>
  <si>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</si>
  <si>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</si>
  <si>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</si>
  <si>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</si>
  <si>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</si>
  <si>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</si>
  <si>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</si>
  <si>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</si>
  <si>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 1</t>
  </si>
  <si>
    <t>Приложение №2</t>
  </si>
  <si>
    <t>Налоговые доходы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</si>
  <si>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</si>
  <si>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</si>
  <si>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</si>
  <si>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</si>
  <si>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</si>
  <si>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</si>
  <si>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</si>
  <si>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</si>
  <si>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Всего доходов</t>
  </si>
  <si>
    <t xml:space="preserve"> - налог, взимаемый в связи с применением патентной системы налогообложения</t>
  </si>
  <si>
    <t xml:space="preserve"> - земельный налог </t>
  </si>
  <si>
    <t xml:space="preserve"> - налог, взимаемый в свзяи с приминением патентной сиситемы налогообложения</t>
  </si>
  <si>
    <t xml:space="preserve"> - акцизы на нефтепродукты</t>
  </si>
  <si>
    <t xml:space="preserve"> - налог, взимаемый в связи с применением упрощённой системы налогообложения</t>
  </si>
  <si>
    <t xml:space="preserve"> - налог на добычу полезных ископаемых </t>
  </si>
  <si>
    <t xml:space="preserve"> - налог на добычу полезных ископаемых</t>
  </si>
  <si>
    <t xml:space="preserve">о  поступлении  налогов и доходов в консолидированный бюджет муниципального образования "Сурский  район" </t>
  </si>
  <si>
    <t xml:space="preserve">о выполнении плана поступления доходов в консолидированный бюджет муниципального образования "Сурский район" 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</si>
  <si>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</si>
  <si>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</si>
  <si>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</si>
  <si>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</si>
  <si>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</si>
  <si>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</si>
  <si>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</si>
  <si>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за  январь - август 2023 года</t>
  </si>
  <si>
    <t xml:space="preserve"> план на январь - август 2023 года</t>
  </si>
  <si>
    <t xml:space="preserve">факт за январь - август 2023 года </t>
  </si>
  <si>
    <t>факт за январь - август 2023 года</t>
  </si>
  <si>
    <t>факт на январь -август 2022 года</t>
  </si>
  <si>
    <t>за  январь - август  2022-2023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</si>
</sst>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%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PT Astra Serif"/>
      <family val="1"/>
    </font>
    <font>
      <sz val="14"/>
      <name val="PT Astra Serif"/>
      <family val="1"/>
    </font>
    <font>
      <b/>
      <sz val="14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180" fontId="4" fillId="0" borderId="14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180" fontId="6" fillId="0" borderId="14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0" fontId="7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186" fontId="7" fillId="0" borderId="14" xfId="0" applyNumberFormat="1" applyFont="1" applyBorder="1" applyAlignment="1">
      <alignment/>
    </xf>
    <xf numFmtId="186" fontId="7" fillId="0" borderId="14" xfId="0" applyNumberFormat="1" applyFont="1" applyBorder="1" applyAlignment="1">
      <alignment horizontal="center"/>
    </xf>
    <xf numFmtId="0" fontId="7" fillId="0" borderId="14" xfId="0" applyFont="1" applyFill="1" applyBorder="1" applyAlignment="1">
      <alignment/>
    </xf>
    <xf numFmtId="180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80" fontId="4" fillId="0" borderId="14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70" zoomScaleNormal="70" zoomScalePageLayoutView="0" workbookViewId="0" topLeftCell="A10">
      <selection activeCell="D25" sqref="D25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3.28125" style="1" customWidth="1"/>
    <col min="6" max="16384" width="9.140625" style="1" customWidth="1"/>
  </cols>
  <sheetData>
    <row r="1" spans="1:5" ht="17.25" customHeight="1">
      <c r="A1" s="6"/>
      <c r="B1" s="6"/>
      <c r="C1" s="6"/>
      <c r="D1" s="50" t="s">
        <v>24</v>
      </c>
      <c r="E1" s="50"/>
    </row>
    <row r="2" spans="1:5" ht="15.75" customHeight="1">
      <c r="A2" s="6"/>
      <c r="B2" s="6"/>
      <c r="C2" s="6"/>
      <c r="D2" s="6"/>
      <c r="E2" s="6"/>
    </row>
    <row r="3" spans="1:5" ht="17.25" customHeight="1">
      <c r="A3" s="50" t="s">
        <v>4</v>
      </c>
      <c r="B3" s="50"/>
      <c r="C3" s="50"/>
      <c r="D3" s="50"/>
      <c r="E3" s="50"/>
    </row>
    <row r="4" spans="1:6" ht="39.75" customHeight="1">
      <c r="A4" s="50" t="s">
        <v>34</v>
      </c>
      <c r="B4" s="50"/>
      <c r="C4" s="50"/>
      <c r="D4" s="50"/>
      <c r="E4" s="50"/>
      <c r="F4" s="3"/>
    </row>
    <row r="5" spans="1:5" ht="17.25" customHeight="1">
      <c r="A5" s="50" t="s">
        <v>48</v>
      </c>
      <c r="B5" s="50"/>
      <c r="C5" s="50"/>
      <c r="D5" s="50"/>
      <c r="E5" s="50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51" t="s">
        <v>3</v>
      </c>
      <c r="E7" s="51"/>
    </row>
    <row r="8" spans="1:5" ht="85.5" customHeight="1" thickBot="1">
      <c r="A8" s="9" t="s">
        <v>0</v>
      </c>
      <c r="B8" s="10" t="s">
        <v>47</v>
      </c>
      <c r="C8" s="10" t="s">
        <v>46</v>
      </c>
      <c r="D8" s="10" t="s">
        <v>9</v>
      </c>
      <c r="E8" s="11" t="s">
        <v>25</v>
      </c>
    </row>
    <row r="9" spans="1:5" ht="17.25" customHeight="1">
      <c r="A9" s="12" t="s">
        <v>17</v>
      </c>
      <c r="B9" s="28">
        <f>SUM(B10:B20)</f>
        <v>48335.899999999994</v>
      </c>
      <c r="C9" s="28">
        <f>SUM(C10:C20)</f>
        <v>54174.2</v>
      </c>
      <c r="D9" s="28">
        <f>C9-B9</f>
        <v>5838.300000000003</v>
      </c>
      <c r="E9" s="29">
        <f aca="true" t="shared" si="0" ref="E9:E28">C9/B9*100</f>
        <v>112.07859996400191</v>
      </c>
    </row>
    <row r="10" spans="1:5" ht="17.25" customHeight="1">
      <c r="A10" s="15" t="s">
        <v>5</v>
      </c>
      <c r="B10" s="48">
        <v>19165.5</v>
      </c>
      <c r="C10" s="16">
        <v>21961.6</v>
      </c>
      <c r="D10" s="13">
        <f aca="true" t="shared" si="1" ref="D10:D28">C10-B10</f>
        <v>2796.0999999999985</v>
      </c>
      <c r="E10" s="14">
        <f t="shared" si="0"/>
        <v>114.589235866531</v>
      </c>
    </row>
    <row r="11" spans="1:5" ht="17.25" customHeight="1">
      <c r="A11" s="15" t="s">
        <v>30</v>
      </c>
      <c r="B11" s="48">
        <v>12029.3</v>
      </c>
      <c r="C11" s="16">
        <v>12374.8</v>
      </c>
      <c r="D11" s="13">
        <f t="shared" si="1"/>
        <v>345.5</v>
      </c>
      <c r="E11" s="14">
        <f t="shared" si="0"/>
        <v>102.87215382441207</v>
      </c>
    </row>
    <row r="12" spans="1:5" ht="34.5" customHeight="1">
      <c r="A12" s="17" t="s">
        <v>31</v>
      </c>
      <c r="B12" s="48">
        <v>7681.5</v>
      </c>
      <c r="C12" s="16">
        <v>11388.5</v>
      </c>
      <c r="D12" s="13">
        <f t="shared" si="1"/>
        <v>3707</v>
      </c>
      <c r="E12" s="14">
        <f t="shared" si="0"/>
        <v>148.2588036190848</v>
      </c>
    </row>
    <row r="13" spans="1:5" ht="36.75" customHeight="1">
      <c r="A13" s="17" t="s">
        <v>6</v>
      </c>
      <c r="B13" s="48">
        <v>93.1</v>
      </c>
      <c r="C13" s="13">
        <v>15</v>
      </c>
      <c r="D13" s="13">
        <f t="shared" si="1"/>
        <v>-78.1</v>
      </c>
      <c r="E13" s="14">
        <f t="shared" si="0"/>
        <v>16.11170784103115</v>
      </c>
    </row>
    <row r="14" spans="1:5" ht="38.25" customHeight="1">
      <c r="A14" s="17" t="s">
        <v>27</v>
      </c>
      <c r="B14" s="48">
        <v>964.2</v>
      </c>
      <c r="C14" s="13">
        <v>1505.8</v>
      </c>
      <c r="D14" s="13">
        <f t="shared" si="1"/>
        <v>541.5999999999999</v>
      </c>
      <c r="E14" s="14">
        <f t="shared" si="0"/>
        <v>156.17091889649447</v>
      </c>
    </row>
    <row r="15" spans="1:5" ht="20.25" customHeight="1">
      <c r="A15" s="17" t="s">
        <v>10</v>
      </c>
      <c r="B15" s="48">
        <v>3623.7</v>
      </c>
      <c r="C15" s="13">
        <v>3367.6</v>
      </c>
      <c r="D15" s="13">
        <f t="shared" si="1"/>
        <v>-256.0999999999999</v>
      </c>
      <c r="E15" s="14">
        <f t="shared" si="0"/>
        <v>92.9326379115269</v>
      </c>
    </row>
    <row r="16" spans="1:5" ht="17.25" customHeight="1">
      <c r="A16" s="15" t="s">
        <v>8</v>
      </c>
      <c r="B16" s="48">
        <v>138.5</v>
      </c>
      <c r="C16" s="16">
        <v>44</v>
      </c>
      <c r="D16" s="13">
        <f t="shared" si="1"/>
        <v>-94.5</v>
      </c>
      <c r="E16" s="14">
        <f t="shared" si="0"/>
        <v>31.768953068592058</v>
      </c>
    </row>
    <row r="17" spans="1:5" ht="17.25" customHeight="1">
      <c r="A17" s="15" t="s">
        <v>28</v>
      </c>
      <c r="B17" s="48">
        <v>3718.2</v>
      </c>
      <c r="C17" s="16">
        <v>2789.6</v>
      </c>
      <c r="D17" s="13">
        <f t="shared" si="1"/>
        <v>-928.5999999999999</v>
      </c>
      <c r="E17" s="14">
        <f t="shared" si="0"/>
        <v>75.02554999731052</v>
      </c>
    </row>
    <row r="18" spans="1:5" ht="17.25" customHeight="1">
      <c r="A18" s="15" t="s">
        <v>32</v>
      </c>
      <c r="B18" s="48"/>
      <c r="C18" s="16">
        <v>8</v>
      </c>
      <c r="D18" s="13">
        <f t="shared" si="1"/>
        <v>8</v>
      </c>
      <c r="E18" s="14" t="e">
        <f t="shared" si="0"/>
        <v>#DIV/0!</v>
      </c>
    </row>
    <row r="19" spans="1:5" ht="17.25" customHeight="1">
      <c r="A19" s="17" t="s">
        <v>7</v>
      </c>
      <c r="B19" s="48">
        <v>921.9</v>
      </c>
      <c r="C19" s="16">
        <v>719.3</v>
      </c>
      <c r="D19" s="13">
        <f t="shared" si="1"/>
        <v>-202.60000000000002</v>
      </c>
      <c r="E19" s="14">
        <f t="shared" si="0"/>
        <v>78.02364681635751</v>
      </c>
    </row>
    <row r="20" spans="1:5" ht="17.25" customHeight="1">
      <c r="A20" s="18" t="s">
        <v>12</v>
      </c>
      <c r="B20" s="48"/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18</v>
      </c>
      <c r="B21" s="49">
        <f>SUM(B22:B27)</f>
        <v>12146.699999999999</v>
      </c>
      <c r="C21" s="28">
        <f>SUM(C22:C27)</f>
        <v>7985.399999999999</v>
      </c>
      <c r="D21" s="28">
        <f t="shared" si="1"/>
        <v>-4161.3</v>
      </c>
      <c r="E21" s="29">
        <f t="shared" si="0"/>
        <v>65.74131245523475</v>
      </c>
    </row>
    <row r="22" spans="1:5" ht="56.25" customHeight="1">
      <c r="A22" s="17" t="s">
        <v>19</v>
      </c>
      <c r="B22" s="48">
        <v>2583.4</v>
      </c>
      <c r="C22" s="13">
        <v>1893.4</v>
      </c>
      <c r="D22" s="13">
        <f t="shared" si="1"/>
        <v>-690</v>
      </c>
      <c r="E22" s="14">
        <f t="shared" si="0"/>
        <v>73.29101184485562</v>
      </c>
    </row>
    <row r="23" spans="1:5" ht="35.25" customHeight="1">
      <c r="A23" s="17" t="s">
        <v>11</v>
      </c>
      <c r="B23" s="48">
        <v>114.9</v>
      </c>
      <c r="C23" s="16">
        <v>78.3</v>
      </c>
      <c r="D23" s="13">
        <f t="shared" si="1"/>
        <v>-36.60000000000001</v>
      </c>
      <c r="E23" s="14">
        <f t="shared" si="0"/>
        <v>68.1462140992167</v>
      </c>
    </row>
    <row r="24" spans="1:5" ht="36.75" customHeight="1">
      <c r="A24" s="17" t="s">
        <v>20</v>
      </c>
      <c r="B24" s="48">
        <v>739.1</v>
      </c>
      <c r="C24" s="16">
        <v>547.9</v>
      </c>
      <c r="D24" s="13">
        <f t="shared" si="1"/>
        <v>-191.20000000000005</v>
      </c>
      <c r="E24" s="14">
        <f t="shared" si="0"/>
        <v>74.13069949939116</v>
      </c>
    </row>
    <row r="25" spans="1:5" ht="36" customHeight="1">
      <c r="A25" s="17" t="s">
        <v>21</v>
      </c>
      <c r="B25" s="48">
        <v>8459.3</v>
      </c>
      <c r="C25" s="16">
        <v>5054.7</v>
      </c>
      <c r="D25" s="13">
        <f t="shared" si="1"/>
        <v>-3404.5999999999995</v>
      </c>
      <c r="E25" s="14">
        <f t="shared" si="0"/>
        <v>59.753171066163866</v>
      </c>
    </row>
    <row r="26" spans="1:5" ht="24.75" customHeight="1">
      <c r="A26" s="17" t="s">
        <v>22</v>
      </c>
      <c r="B26" s="48">
        <v>212.5</v>
      </c>
      <c r="C26" s="16">
        <v>193.2</v>
      </c>
      <c r="D26" s="13">
        <f t="shared" si="1"/>
        <v>-19.30000000000001</v>
      </c>
      <c r="E26" s="14">
        <f t="shared" si="0"/>
        <v>90.91764705882352</v>
      </c>
    </row>
    <row r="27" spans="1:5" ht="18" customHeight="1">
      <c r="A27" s="17" t="s">
        <v>23</v>
      </c>
      <c r="B27" s="48">
        <v>37.5</v>
      </c>
      <c r="C27" s="16">
        <v>217.9</v>
      </c>
      <c r="D27" s="13">
        <f t="shared" si="1"/>
        <v>180.4</v>
      </c>
      <c r="E27" s="14">
        <f t="shared" si="0"/>
        <v>581.0666666666667</v>
      </c>
    </row>
    <row r="28" spans="1:5" ht="24" customHeight="1" thickBot="1">
      <c r="A28" s="20" t="s">
        <v>26</v>
      </c>
      <c r="B28" s="30">
        <f>B9+B21</f>
        <v>60482.59999999999</v>
      </c>
      <c r="C28" s="30">
        <f>C9+C21</f>
        <v>62159.6</v>
      </c>
      <c r="D28" s="30">
        <f t="shared" si="1"/>
        <v>1677.0000000000073</v>
      </c>
      <c r="E28" s="31">
        <f t="shared" si="0"/>
        <v>102.77269826363286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="70" zoomScaleNormal="70" zoomScaleSheetLayoutView="100" zoomScalePageLayoutView="0" workbookViewId="0" topLeftCell="A7">
      <pane xSplit="1" topLeftCell="B1" activePane="topRight" state="frozen"/>
      <selection pane="topLeft" activeCell="A7" sqref="A7"/>
      <selection pane="topRight" activeCell="C29" sqref="C29"/>
    </sheetView>
  </sheetViews>
  <sheetFormatPr defaultColWidth="9.140625" defaultRowHeight="12.75"/>
  <cols>
    <col min="1" max="1" width="35.140625" style="4" customWidth="1"/>
    <col min="2" max="2" width="10.57421875" style="4" customWidth="1"/>
    <col min="3" max="3" width="10.421875" style="4" customWidth="1"/>
    <col min="4" max="4" width="9.7109375" style="4" customWidth="1"/>
    <col min="5" max="5" width="9.140625" style="4" customWidth="1"/>
    <col min="6" max="6" width="10.8515625" style="4" bestFit="1" customWidth="1"/>
    <col min="7" max="7" width="12.57421875" style="4" customWidth="1"/>
    <col min="8" max="9" width="9.140625" style="4" customWidth="1"/>
    <col min="10" max="10" width="10.00390625" style="4" customWidth="1"/>
    <col min="11" max="12" width="9.140625" style="4" customWidth="1"/>
    <col min="13" max="13" width="10.7109375" style="4" customWidth="1"/>
    <col min="14" max="15" width="9.140625" style="4" customWidth="1"/>
    <col min="16" max="16" width="11.28125" style="4" customWidth="1"/>
    <col min="17" max="18" width="9.140625" style="4" customWidth="1"/>
    <col min="19" max="19" width="9.57421875" style="4" customWidth="1"/>
    <col min="20" max="21" width="9.140625" style="4" customWidth="1"/>
    <col min="22" max="22" width="10.8515625" style="4" customWidth="1"/>
    <col min="23" max="24" width="9.57421875" style="4" customWidth="1"/>
    <col min="25" max="25" width="10.421875" style="4" customWidth="1"/>
    <col min="26" max="27" width="9.140625" style="4" customWidth="1"/>
    <col min="28" max="28" width="9.8515625" style="4" customWidth="1"/>
    <col min="29" max="16384" width="9.140625" style="4" customWidth="1"/>
  </cols>
  <sheetData>
    <row r="1" spans="1:28" ht="17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53" t="s">
        <v>15</v>
      </c>
      <c r="AA1" s="53"/>
      <c r="AB1" s="53"/>
    </row>
    <row r="2" spans="1:28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17.25" customHeight="1">
      <c r="A3" s="54" t="s">
        <v>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39.75" customHeight="1">
      <c r="A4" s="54" t="s">
        <v>35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ht="17.25" customHeight="1">
      <c r="A5" s="54" t="s">
        <v>43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28" ht="17.25" customHeight="1">
      <c r="A6" s="22"/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7.25" customHeight="1">
      <c r="A7" s="22"/>
      <c r="B7" s="22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52" t="s">
        <v>3</v>
      </c>
      <c r="AB7" s="52"/>
    </row>
    <row r="8" spans="1:28" ht="15.75" customHeight="1">
      <c r="A8" s="60" t="s">
        <v>0</v>
      </c>
      <c r="B8" s="55" t="s">
        <v>13</v>
      </c>
      <c r="C8" s="55"/>
      <c r="D8" s="55"/>
      <c r="E8" s="56" t="s">
        <v>2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ht="30" customHeight="1">
      <c r="A9" s="60"/>
      <c r="B9" s="55"/>
      <c r="C9" s="55"/>
      <c r="D9" s="55"/>
      <c r="E9" s="55" t="s">
        <v>14</v>
      </c>
      <c r="F9" s="55"/>
      <c r="G9" s="55"/>
      <c r="H9" s="55" t="s">
        <v>36</v>
      </c>
      <c r="I9" s="55"/>
      <c r="J9" s="55"/>
      <c r="K9" s="55" t="s">
        <v>37</v>
      </c>
      <c r="L9" s="55"/>
      <c r="M9" s="55"/>
      <c r="N9" s="55" t="s">
        <v>38</v>
      </c>
      <c r="O9" s="55"/>
      <c r="P9" s="55"/>
      <c r="Q9" s="55" t="s">
        <v>39</v>
      </c>
      <c r="R9" s="55"/>
      <c r="S9" s="55"/>
      <c r="T9" s="55" t="s">
        <v>40</v>
      </c>
      <c r="U9" s="55"/>
      <c r="V9" s="55"/>
      <c r="W9" s="57" t="s">
        <v>41</v>
      </c>
      <c r="X9" s="58"/>
      <c r="Y9" s="59"/>
      <c r="Z9" s="55" t="s">
        <v>42</v>
      </c>
      <c r="AA9" s="55"/>
      <c r="AB9" s="55"/>
    </row>
    <row r="10" spans="1:28" ht="78.75" customHeight="1">
      <c r="A10" s="60"/>
      <c r="B10" s="34" t="s">
        <v>44</v>
      </c>
      <c r="C10" s="34" t="s">
        <v>45</v>
      </c>
      <c r="D10" s="34" t="s">
        <v>1</v>
      </c>
      <c r="E10" s="34" t="s">
        <v>44</v>
      </c>
      <c r="F10" s="34" t="s">
        <v>45</v>
      </c>
      <c r="G10" s="34" t="s">
        <v>1</v>
      </c>
      <c r="H10" s="34" t="s">
        <v>44</v>
      </c>
      <c r="I10" s="34" t="s">
        <v>45</v>
      </c>
      <c r="J10" s="34" t="s">
        <v>1</v>
      </c>
      <c r="K10" s="34" t="s">
        <v>44</v>
      </c>
      <c r="L10" s="34" t="s">
        <v>45</v>
      </c>
      <c r="M10" s="34" t="s">
        <v>1</v>
      </c>
      <c r="N10" s="34" t="s">
        <v>44</v>
      </c>
      <c r="O10" s="34" t="s">
        <v>45</v>
      </c>
      <c r="P10" s="34" t="s">
        <v>1</v>
      </c>
      <c r="Q10" s="34" t="s">
        <v>44</v>
      </c>
      <c r="R10" s="34" t="s">
        <v>45</v>
      </c>
      <c r="S10" s="35" t="s">
        <v>1</v>
      </c>
      <c r="T10" s="34" t="s">
        <v>44</v>
      </c>
      <c r="U10" s="34" t="s">
        <v>45</v>
      </c>
      <c r="V10" s="35" t="s">
        <v>1</v>
      </c>
      <c r="W10" s="34" t="s">
        <v>44</v>
      </c>
      <c r="X10" s="34" t="s">
        <v>45</v>
      </c>
      <c r="Y10" s="35" t="s">
        <v>1</v>
      </c>
      <c r="Z10" s="34" t="s">
        <v>44</v>
      </c>
      <c r="AA10" s="34" t="s">
        <v>45</v>
      </c>
      <c r="AB10" s="35" t="s">
        <v>1</v>
      </c>
    </row>
    <row r="11" spans="1:28" s="32" customFormat="1" ht="22.5" customHeight="1">
      <c r="A11" s="36" t="s">
        <v>17</v>
      </c>
      <c r="B11" s="33">
        <f>SUM(B12:B22)</f>
        <v>48900.899999999994</v>
      </c>
      <c r="C11" s="33">
        <f>SUM(C12:C22)</f>
        <v>54174.200000000004</v>
      </c>
      <c r="D11" s="43">
        <f>C11/B11</f>
        <v>1.1078364610876286</v>
      </c>
      <c r="E11" s="33">
        <f>SUM(E12:E22)</f>
        <v>34456.200000000004</v>
      </c>
      <c r="F11" s="33">
        <f>SUM(F12:F22)</f>
        <v>38244.50000000001</v>
      </c>
      <c r="G11" s="42">
        <f>F11/E11</f>
        <v>1.1099453799316235</v>
      </c>
      <c r="H11" s="33">
        <f>SUM(H12:H22)</f>
        <v>11448.400000000001</v>
      </c>
      <c r="I11" s="33">
        <f>SUM(I12:I22)</f>
        <v>12271.499999999998</v>
      </c>
      <c r="J11" s="42">
        <f>I11/H11</f>
        <v>1.07189650955592</v>
      </c>
      <c r="K11" s="33">
        <f>SUM(K12:K22)</f>
        <v>312.3</v>
      </c>
      <c r="L11" s="33">
        <f>SUM(L12:L22)</f>
        <v>371.90000000000003</v>
      </c>
      <c r="M11" s="42">
        <f>L11/K11</f>
        <v>1.19084213896894</v>
      </c>
      <c r="N11" s="33">
        <f>SUM(N12:N22)</f>
        <v>351.6</v>
      </c>
      <c r="O11" s="33">
        <f>SUM(O12:O22)</f>
        <v>349.1</v>
      </c>
      <c r="P11" s="42">
        <f>O11/N11</f>
        <v>0.9928896473265074</v>
      </c>
      <c r="Q11" s="33">
        <f>SUM(Q12:Q22)</f>
        <v>399.2</v>
      </c>
      <c r="R11" s="33">
        <f>SUM(R12:R22)</f>
        <v>665.2</v>
      </c>
      <c r="S11" s="42">
        <f>R11/Q11</f>
        <v>1.6663326653306614</v>
      </c>
      <c r="T11" s="33">
        <f>SUM(T12:T22)</f>
        <v>646.9000000000001</v>
      </c>
      <c r="U11" s="33">
        <f>SUM(U12:U22)</f>
        <v>659.4</v>
      </c>
      <c r="V11" s="42">
        <f>U11/T11</f>
        <v>1.0193229247178852</v>
      </c>
      <c r="W11" s="33">
        <f>SUM(W12:W22)</f>
        <v>489.8</v>
      </c>
      <c r="X11" s="33">
        <f>SUM(X12:X22)</f>
        <v>681.2</v>
      </c>
      <c r="Y11" s="42">
        <f>X11/W11</f>
        <v>1.3907717435688036</v>
      </c>
      <c r="Z11" s="33">
        <f>SUM(Z12:Z22)</f>
        <v>796.5</v>
      </c>
      <c r="AA11" s="33">
        <f>SUM(AA12:AA22)</f>
        <v>931.4</v>
      </c>
      <c r="AB11" s="42">
        <f>AA11/Z11</f>
        <v>1.1693659761456372</v>
      </c>
    </row>
    <row r="12" spans="1:28" ht="17.25" customHeight="1">
      <c r="A12" s="38" t="s">
        <v>5</v>
      </c>
      <c r="B12" s="45">
        <f>E12+H12+K12+N12+Q12+T12+W12+Z12</f>
        <v>19125.399999999998</v>
      </c>
      <c r="C12" s="45">
        <f>F12+I12+L12+O12+R12+U12+X12+AA12</f>
        <v>21961.600000000002</v>
      </c>
      <c r="D12" s="43">
        <f aca="true" t="shared" si="0" ref="D12:D30">C12/B12</f>
        <v>1.14829493762222</v>
      </c>
      <c r="E12" s="45">
        <v>10578.5</v>
      </c>
      <c r="F12" s="47">
        <v>12555.8</v>
      </c>
      <c r="G12" s="42">
        <f aca="true" t="shared" si="1" ref="G12:G30">F12/E12</f>
        <v>1.186916859668195</v>
      </c>
      <c r="H12" s="46">
        <v>7658.1</v>
      </c>
      <c r="I12" s="46">
        <v>8001.5</v>
      </c>
      <c r="J12" s="42">
        <f aca="true" t="shared" si="2" ref="J12:J30">I12/H12</f>
        <v>1.0448414097491545</v>
      </c>
      <c r="K12" s="46">
        <v>188.8</v>
      </c>
      <c r="L12" s="46">
        <v>301.2</v>
      </c>
      <c r="M12" s="42">
        <f aca="true" t="shared" si="3" ref="M12:M30">L12/K12</f>
        <v>1.5953389830508473</v>
      </c>
      <c r="N12" s="46">
        <v>114</v>
      </c>
      <c r="O12" s="46">
        <v>123.9</v>
      </c>
      <c r="P12" s="42">
        <f aca="true" t="shared" si="4" ref="P12:P30">O12/N12</f>
        <v>1.086842105263158</v>
      </c>
      <c r="Q12" s="44">
        <v>128</v>
      </c>
      <c r="R12" s="44">
        <v>208.4</v>
      </c>
      <c r="S12" s="42">
        <f aca="true" t="shared" si="5" ref="S12:S30">R12/Q12</f>
        <v>1.628125</v>
      </c>
      <c r="T12" s="44">
        <v>127</v>
      </c>
      <c r="U12" s="44">
        <v>202.1</v>
      </c>
      <c r="V12" s="42">
        <f aca="true" t="shared" si="6" ref="V12:V30">U12/T12</f>
        <v>1.5913385826771653</v>
      </c>
      <c r="W12" s="44">
        <v>102</v>
      </c>
      <c r="X12" s="44">
        <v>209.4</v>
      </c>
      <c r="Y12" s="42">
        <f aca="true" t="shared" si="7" ref="Y12:Y30">X12/W12</f>
        <v>2.0529411764705885</v>
      </c>
      <c r="Z12" s="44">
        <v>229</v>
      </c>
      <c r="AA12" s="44">
        <v>359.3</v>
      </c>
      <c r="AB12" s="42">
        <f aca="true" t="shared" si="8" ref="AB12:AB30">AA12/Z12</f>
        <v>1.568995633187773</v>
      </c>
    </row>
    <row r="13" spans="1:28" ht="17.25" customHeight="1">
      <c r="A13" s="38" t="s">
        <v>30</v>
      </c>
      <c r="B13" s="45">
        <f aca="true" t="shared" si="9" ref="B13:B29">E13+H13+K13+N13+Q13+T13+W13+Z13</f>
        <v>11296.8</v>
      </c>
      <c r="C13" s="45">
        <f aca="true" t="shared" si="10" ref="C13:C29">F13+I13+L13+O13+R13+U13+X13+AA13</f>
        <v>12374.8</v>
      </c>
      <c r="D13" s="43">
        <f t="shared" si="0"/>
        <v>1.095425253169039</v>
      </c>
      <c r="E13" s="45">
        <v>8979.3</v>
      </c>
      <c r="F13" s="46">
        <v>9883.5</v>
      </c>
      <c r="G13" s="42">
        <f t="shared" si="1"/>
        <v>1.1006982726938626</v>
      </c>
      <c r="H13" s="46">
        <v>2317.5</v>
      </c>
      <c r="I13" s="46">
        <v>2491.3</v>
      </c>
      <c r="J13" s="42">
        <f t="shared" si="2"/>
        <v>1.0749946062567421</v>
      </c>
      <c r="K13" s="46"/>
      <c r="L13" s="46"/>
      <c r="M13" s="42" t="e">
        <f t="shared" si="3"/>
        <v>#DIV/0!</v>
      </c>
      <c r="N13" s="46"/>
      <c r="O13" s="46"/>
      <c r="P13" s="42" t="e">
        <f t="shared" si="4"/>
        <v>#DIV/0!</v>
      </c>
      <c r="Q13" s="44"/>
      <c r="R13" s="44"/>
      <c r="S13" s="42" t="e">
        <f t="shared" si="5"/>
        <v>#DIV/0!</v>
      </c>
      <c r="T13" s="44"/>
      <c r="U13" s="44"/>
      <c r="V13" s="42" t="e">
        <f t="shared" si="6"/>
        <v>#DIV/0!</v>
      </c>
      <c r="W13" s="44"/>
      <c r="X13" s="44"/>
      <c r="Y13" s="42" t="e">
        <f t="shared" si="7"/>
        <v>#DIV/0!</v>
      </c>
      <c r="Z13" s="44"/>
      <c r="AA13" s="44"/>
      <c r="AB13" s="42" t="e">
        <f t="shared" si="8"/>
        <v>#DIV/0!</v>
      </c>
    </row>
    <row r="14" spans="1:28" ht="35.25" customHeight="1">
      <c r="A14" s="39" t="s">
        <v>31</v>
      </c>
      <c r="B14" s="45">
        <f t="shared" si="9"/>
        <v>10937.1</v>
      </c>
      <c r="C14" s="45">
        <f t="shared" si="10"/>
        <v>11388.5</v>
      </c>
      <c r="D14" s="43">
        <f t="shared" si="0"/>
        <v>1.0412723665322616</v>
      </c>
      <c r="E14" s="45">
        <v>10937.1</v>
      </c>
      <c r="F14" s="46">
        <v>11388.5</v>
      </c>
      <c r="G14" s="42">
        <f t="shared" si="1"/>
        <v>1.0412723665322616</v>
      </c>
      <c r="H14" s="46"/>
      <c r="I14" s="46"/>
      <c r="J14" s="42" t="e">
        <f t="shared" si="2"/>
        <v>#DIV/0!</v>
      </c>
      <c r="K14" s="46"/>
      <c r="L14" s="46"/>
      <c r="M14" s="42" t="e">
        <f t="shared" si="3"/>
        <v>#DIV/0!</v>
      </c>
      <c r="N14" s="46"/>
      <c r="O14" s="46"/>
      <c r="P14" s="42" t="e">
        <f t="shared" si="4"/>
        <v>#DIV/0!</v>
      </c>
      <c r="Q14" s="44"/>
      <c r="R14" s="44"/>
      <c r="S14" s="42" t="e">
        <f t="shared" si="5"/>
        <v>#DIV/0!</v>
      </c>
      <c r="T14" s="44"/>
      <c r="U14" s="44"/>
      <c r="V14" s="42" t="e">
        <f t="shared" si="6"/>
        <v>#DIV/0!</v>
      </c>
      <c r="W14" s="44"/>
      <c r="X14" s="44"/>
      <c r="Y14" s="42" t="e">
        <f t="shared" si="7"/>
        <v>#DIV/0!</v>
      </c>
      <c r="Z14" s="44"/>
      <c r="AA14" s="44"/>
      <c r="AB14" s="42" t="e">
        <f t="shared" si="8"/>
        <v>#DIV/0!</v>
      </c>
    </row>
    <row r="15" spans="1:28" ht="43.5" customHeight="1">
      <c r="A15" s="39" t="s">
        <v>6</v>
      </c>
      <c r="B15" s="45">
        <f t="shared" si="9"/>
        <v>0</v>
      </c>
      <c r="C15" s="45">
        <f t="shared" si="10"/>
        <v>15</v>
      </c>
      <c r="D15" s="43" t="e">
        <f t="shared" si="0"/>
        <v>#DIV/0!</v>
      </c>
      <c r="E15" s="45">
        <v>0</v>
      </c>
      <c r="F15" s="46">
        <v>15</v>
      </c>
      <c r="G15" s="42" t="e">
        <f t="shared" si="1"/>
        <v>#DIV/0!</v>
      </c>
      <c r="H15" s="46"/>
      <c r="I15" s="46"/>
      <c r="J15" s="42" t="e">
        <f t="shared" si="2"/>
        <v>#DIV/0!</v>
      </c>
      <c r="K15" s="46"/>
      <c r="L15" s="46"/>
      <c r="M15" s="42" t="e">
        <f t="shared" si="3"/>
        <v>#DIV/0!</v>
      </c>
      <c r="N15" s="46"/>
      <c r="O15" s="46"/>
      <c r="P15" s="42" t="e">
        <f t="shared" si="4"/>
        <v>#DIV/0!</v>
      </c>
      <c r="Q15" s="44"/>
      <c r="R15" s="44"/>
      <c r="S15" s="42" t="e">
        <f t="shared" si="5"/>
        <v>#DIV/0!</v>
      </c>
      <c r="T15" s="44"/>
      <c r="U15" s="44"/>
      <c r="V15" s="42" t="e">
        <f t="shared" si="6"/>
        <v>#DIV/0!</v>
      </c>
      <c r="W15" s="44"/>
      <c r="X15" s="44"/>
      <c r="Y15" s="42" t="e">
        <f t="shared" si="7"/>
        <v>#DIV/0!</v>
      </c>
      <c r="Z15" s="44"/>
      <c r="AA15" s="44"/>
      <c r="AB15" s="42" t="e">
        <f t="shared" si="8"/>
        <v>#DIV/0!</v>
      </c>
    </row>
    <row r="16" spans="1:28" ht="33" customHeight="1">
      <c r="A16" s="39" t="s">
        <v>29</v>
      </c>
      <c r="B16" s="45">
        <f t="shared" si="9"/>
        <v>1291</v>
      </c>
      <c r="C16" s="45">
        <f t="shared" si="10"/>
        <v>1505.8</v>
      </c>
      <c r="D16" s="43">
        <f t="shared" si="0"/>
        <v>1.1663826491092175</v>
      </c>
      <c r="E16" s="45">
        <v>1291</v>
      </c>
      <c r="F16" s="46">
        <v>1505.8</v>
      </c>
      <c r="G16" s="42">
        <f t="shared" si="1"/>
        <v>1.1663826491092175</v>
      </c>
      <c r="H16" s="46"/>
      <c r="I16" s="46"/>
      <c r="J16" s="42" t="e">
        <f t="shared" si="2"/>
        <v>#DIV/0!</v>
      </c>
      <c r="K16" s="46"/>
      <c r="L16" s="46"/>
      <c r="M16" s="42" t="e">
        <f t="shared" si="3"/>
        <v>#DIV/0!</v>
      </c>
      <c r="N16" s="46"/>
      <c r="O16" s="46"/>
      <c r="P16" s="42" t="e">
        <f t="shared" si="4"/>
        <v>#DIV/0!</v>
      </c>
      <c r="Q16" s="44"/>
      <c r="R16" s="44"/>
      <c r="S16" s="42" t="e">
        <f t="shared" si="5"/>
        <v>#DIV/0!</v>
      </c>
      <c r="T16" s="44"/>
      <c r="U16" s="44"/>
      <c r="V16" s="42" t="e">
        <f t="shared" si="6"/>
        <v>#DIV/0!</v>
      </c>
      <c r="W16" s="44"/>
      <c r="X16" s="44"/>
      <c r="Y16" s="42" t="e">
        <f t="shared" si="7"/>
        <v>#DIV/0!</v>
      </c>
      <c r="Z16" s="44"/>
      <c r="AA16" s="44"/>
      <c r="AB16" s="42" t="e">
        <f t="shared" si="8"/>
        <v>#DIV/0!</v>
      </c>
    </row>
    <row r="17" spans="1:28" ht="20.25" customHeight="1">
      <c r="A17" s="39" t="s">
        <v>10</v>
      </c>
      <c r="B17" s="45">
        <f t="shared" si="9"/>
        <v>3253.5</v>
      </c>
      <c r="C17" s="45">
        <f t="shared" si="10"/>
        <v>3367.6</v>
      </c>
      <c r="D17" s="43">
        <f t="shared" si="0"/>
        <v>1.0350699246964807</v>
      </c>
      <c r="E17" s="45">
        <v>1969.8</v>
      </c>
      <c r="F17" s="46">
        <v>2168.6</v>
      </c>
      <c r="G17" s="42">
        <f t="shared" si="1"/>
        <v>1.1009239516702203</v>
      </c>
      <c r="H17" s="46">
        <v>261.7</v>
      </c>
      <c r="I17" s="46">
        <v>471.8</v>
      </c>
      <c r="J17" s="42">
        <f t="shared" si="2"/>
        <v>1.8028276652655715</v>
      </c>
      <c r="K17" s="46"/>
      <c r="L17" s="46"/>
      <c r="M17" s="42" t="e">
        <f t="shared" si="3"/>
        <v>#DIV/0!</v>
      </c>
      <c r="N17" s="46"/>
      <c r="O17" s="46"/>
      <c r="P17" s="42" t="e">
        <f t="shared" si="4"/>
        <v>#DIV/0!</v>
      </c>
      <c r="Q17" s="44">
        <v>50</v>
      </c>
      <c r="R17" s="44">
        <v>69.7</v>
      </c>
      <c r="S17" s="42">
        <f t="shared" si="5"/>
        <v>1.3940000000000001</v>
      </c>
      <c r="T17" s="44">
        <v>184</v>
      </c>
      <c r="U17" s="44">
        <v>-13.4</v>
      </c>
      <c r="V17" s="42">
        <f t="shared" si="6"/>
        <v>-0.07282608695652174</v>
      </c>
      <c r="W17" s="44">
        <v>330</v>
      </c>
      <c r="X17" s="44">
        <v>211.4</v>
      </c>
      <c r="Y17" s="42">
        <f t="shared" si="7"/>
        <v>0.6406060606060606</v>
      </c>
      <c r="Z17" s="44">
        <v>458</v>
      </c>
      <c r="AA17" s="44">
        <v>459.5</v>
      </c>
      <c r="AB17" s="42">
        <f t="shared" si="8"/>
        <v>1.0032751091703056</v>
      </c>
    </row>
    <row r="18" spans="1:28" ht="17.25" customHeight="1">
      <c r="A18" s="38" t="s">
        <v>8</v>
      </c>
      <c r="B18" s="45">
        <f t="shared" si="9"/>
        <v>33.7</v>
      </c>
      <c r="C18" s="45">
        <f t="shared" si="10"/>
        <v>44.00000000000001</v>
      </c>
      <c r="D18" s="43">
        <f t="shared" si="0"/>
        <v>1.3056379821958457</v>
      </c>
      <c r="E18" s="45"/>
      <c r="F18" s="46"/>
      <c r="G18" s="42" t="e">
        <f t="shared" si="1"/>
        <v>#DIV/0!</v>
      </c>
      <c r="H18" s="46">
        <v>30</v>
      </c>
      <c r="I18" s="46">
        <v>31.6</v>
      </c>
      <c r="J18" s="42">
        <f t="shared" si="2"/>
        <v>1.0533333333333335</v>
      </c>
      <c r="K18" s="46">
        <v>1</v>
      </c>
      <c r="L18" s="46">
        <v>8.6</v>
      </c>
      <c r="M18" s="42">
        <f t="shared" si="3"/>
        <v>8.6</v>
      </c>
      <c r="N18" s="46">
        <v>1.7</v>
      </c>
      <c r="O18" s="46">
        <v>2.7</v>
      </c>
      <c r="P18" s="42">
        <f t="shared" si="4"/>
        <v>1.5882352941176472</v>
      </c>
      <c r="Q18" s="44"/>
      <c r="R18" s="44">
        <v>-0.8</v>
      </c>
      <c r="S18" s="42" t="e">
        <f t="shared" si="5"/>
        <v>#DIV/0!</v>
      </c>
      <c r="T18" s="44">
        <v>0.8</v>
      </c>
      <c r="U18" s="44">
        <v>0.8</v>
      </c>
      <c r="V18" s="42">
        <f t="shared" si="6"/>
        <v>1</v>
      </c>
      <c r="W18" s="44"/>
      <c r="X18" s="44">
        <v>1</v>
      </c>
      <c r="Y18" s="42" t="e">
        <f t="shared" si="7"/>
        <v>#DIV/0!</v>
      </c>
      <c r="Z18" s="44">
        <v>0.2</v>
      </c>
      <c r="AA18" s="44">
        <v>0.1</v>
      </c>
      <c r="AB18" s="42">
        <f t="shared" si="8"/>
        <v>0.5</v>
      </c>
    </row>
    <row r="19" spans="1:28" ht="17.25" customHeight="1">
      <c r="A19" s="38" t="s">
        <v>28</v>
      </c>
      <c r="B19" s="45">
        <f t="shared" si="9"/>
        <v>2262.9000000000005</v>
      </c>
      <c r="C19" s="45">
        <f t="shared" si="10"/>
        <v>2789.6</v>
      </c>
      <c r="D19" s="43">
        <f t="shared" si="0"/>
        <v>1.2327544301559943</v>
      </c>
      <c r="E19" s="45"/>
      <c r="F19" s="46"/>
      <c r="G19" s="42" t="e">
        <f t="shared" si="1"/>
        <v>#DIV/0!</v>
      </c>
      <c r="H19" s="46">
        <v>1181.1</v>
      </c>
      <c r="I19" s="46">
        <v>1275.3</v>
      </c>
      <c r="J19" s="42">
        <f t="shared" si="2"/>
        <v>1.079756159512319</v>
      </c>
      <c r="K19" s="46">
        <v>122.5</v>
      </c>
      <c r="L19" s="46">
        <v>62.1</v>
      </c>
      <c r="M19" s="42">
        <f t="shared" si="3"/>
        <v>0.506938775510204</v>
      </c>
      <c r="N19" s="46">
        <v>235.9</v>
      </c>
      <c r="O19" s="46">
        <v>222.5</v>
      </c>
      <c r="P19" s="42">
        <f t="shared" si="4"/>
        <v>0.9431962696057651</v>
      </c>
      <c r="Q19" s="44">
        <v>221.2</v>
      </c>
      <c r="R19" s="44">
        <v>387.9</v>
      </c>
      <c r="S19" s="42">
        <f t="shared" si="5"/>
        <v>1.753616636528029</v>
      </c>
      <c r="T19" s="44">
        <v>335.1</v>
      </c>
      <c r="U19" s="44">
        <v>469.9</v>
      </c>
      <c r="V19" s="42">
        <f t="shared" si="6"/>
        <v>1.40226797970755</v>
      </c>
      <c r="W19" s="26">
        <v>57.8</v>
      </c>
      <c r="X19" s="44">
        <v>259.4</v>
      </c>
      <c r="Y19" s="42">
        <f t="shared" si="7"/>
        <v>4.4878892733564015</v>
      </c>
      <c r="Z19" s="44">
        <v>109.3</v>
      </c>
      <c r="AA19" s="44">
        <v>112.5</v>
      </c>
      <c r="AB19" s="42">
        <f t="shared" si="8"/>
        <v>1.029277218664227</v>
      </c>
    </row>
    <row r="20" spans="1:28" ht="33" customHeight="1">
      <c r="A20" s="39" t="s">
        <v>33</v>
      </c>
      <c r="B20" s="45">
        <f t="shared" si="9"/>
        <v>1</v>
      </c>
      <c r="C20" s="45">
        <f t="shared" si="10"/>
        <v>8</v>
      </c>
      <c r="D20" s="43">
        <f t="shared" si="0"/>
        <v>8</v>
      </c>
      <c r="E20" s="45">
        <v>1</v>
      </c>
      <c r="F20" s="46">
        <v>8</v>
      </c>
      <c r="G20" s="42">
        <f t="shared" si="1"/>
        <v>8</v>
      </c>
      <c r="H20" s="25"/>
      <c r="I20" s="25"/>
      <c r="J20" s="42" t="e">
        <f t="shared" si="2"/>
        <v>#DIV/0!</v>
      </c>
      <c r="K20" s="25"/>
      <c r="L20" s="25"/>
      <c r="M20" s="42" t="e">
        <f t="shared" si="3"/>
        <v>#DIV/0!</v>
      </c>
      <c r="N20" s="46"/>
      <c r="O20" s="46"/>
      <c r="P20" s="42" t="e">
        <f t="shared" si="4"/>
        <v>#DIV/0!</v>
      </c>
      <c r="Q20" s="26"/>
      <c r="R20" s="26"/>
      <c r="S20" s="42" t="e">
        <f t="shared" si="5"/>
        <v>#DIV/0!</v>
      </c>
      <c r="T20" s="26"/>
      <c r="U20" s="26"/>
      <c r="V20" s="42" t="e">
        <f t="shared" si="6"/>
        <v>#DIV/0!</v>
      </c>
      <c r="W20" s="26"/>
      <c r="X20" s="26"/>
      <c r="Y20" s="42" t="e">
        <f t="shared" si="7"/>
        <v>#DIV/0!</v>
      </c>
      <c r="Z20" s="44"/>
      <c r="AA20" s="44"/>
      <c r="AB20" s="42" t="e">
        <f t="shared" si="8"/>
        <v>#DIV/0!</v>
      </c>
    </row>
    <row r="21" spans="1:28" ht="17.25" customHeight="1">
      <c r="A21" s="39" t="s">
        <v>7</v>
      </c>
      <c r="B21" s="45">
        <f t="shared" si="9"/>
        <v>699.5</v>
      </c>
      <c r="C21" s="45">
        <f t="shared" si="10"/>
        <v>719.3</v>
      </c>
      <c r="D21" s="43">
        <f t="shared" si="0"/>
        <v>1.0283059328091493</v>
      </c>
      <c r="E21" s="45">
        <v>699.5</v>
      </c>
      <c r="F21" s="46">
        <v>719.3</v>
      </c>
      <c r="G21" s="42">
        <f t="shared" si="1"/>
        <v>1.0283059328091493</v>
      </c>
      <c r="H21" s="25"/>
      <c r="I21" s="25"/>
      <c r="J21" s="42" t="e">
        <f t="shared" si="2"/>
        <v>#DIV/0!</v>
      </c>
      <c r="K21" s="25"/>
      <c r="L21" s="25"/>
      <c r="M21" s="42" t="e">
        <f t="shared" si="3"/>
        <v>#DIV/0!</v>
      </c>
      <c r="N21" s="25"/>
      <c r="O21" s="25"/>
      <c r="P21" s="42" t="e">
        <f t="shared" si="4"/>
        <v>#DIV/0!</v>
      </c>
      <c r="Q21" s="26"/>
      <c r="R21" s="26"/>
      <c r="S21" s="42" t="e">
        <f t="shared" si="5"/>
        <v>#DIV/0!</v>
      </c>
      <c r="T21" s="26"/>
      <c r="U21" s="26"/>
      <c r="V21" s="42" t="e">
        <f t="shared" si="6"/>
        <v>#DIV/0!</v>
      </c>
      <c r="W21" s="26"/>
      <c r="X21" s="26"/>
      <c r="Y21" s="42" t="e">
        <f t="shared" si="7"/>
        <v>#DIV/0!</v>
      </c>
      <c r="Z21" s="26"/>
      <c r="AA21" s="26"/>
      <c r="AB21" s="42" t="e">
        <f t="shared" si="8"/>
        <v>#DIV/0!</v>
      </c>
    </row>
    <row r="22" spans="1:28" ht="17.25" customHeight="1">
      <c r="A22" s="40" t="s">
        <v>12</v>
      </c>
      <c r="B22" s="27">
        <f t="shared" si="9"/>
        <v>0</v>
      </c>
      <c r="C22" s="27">
        <f t="shared" si="10"/>
        <v>0</v>
      </c>
      <c r="D22" s="43" t="e">
        <f t="shared" si="0"/>
        <v>#DIV/0!</v>
      </c>
      <c r="E22" s="27"/>
      <c r="F22" s="25"/>
      <c r="G22" s="42" t="e">
        <f t="shared" si="1"/>
        <v>#DIV/0!</v>
      </c>
      <c r="H22" s="25"/>
      <c r="I22" s="25"/>
      <c r="J22" s="42" t="e">
        <f t="shared" si="2"/>
        <v>#DIV/0!</v>
      </c>
      <c r="K22" s="25"/>
      <c r="L22" s="25"/>
      <c r="M22" s="42" t="e">
        <f t="shared" si="3"/>
        <v>#DIV/0!</v>
      </c>
      <c r="N22" s="25"/>
      <c r="O22" s="25"/>
      <c r="P22" s="42" t="e">
        <f t="shared" si="4"/>
        <v>#DIV/0!</v>
      </c>
      <c r="Q22" s="26"/>
      <c r="R22" s="26"/>
      <c r="S22" s="42" t="e">
        <f t="shared" si="5"/>
        <v>#DIV/0!</v>
      </c>
      <c r="T22" s="26"/>
      <c r="U22" s="26"/>
      <c r="V22" s="42" t="e">
        <f t="shared" si="6"/>
        <v>#DIV/0!</v>
      </c>
      <c r="W22" s="26"/>
      <c r="X22" s="26"/>
      <c r="Y22" s="42" t="e">
        <f t="shared" si="7"/>
        <v>#DIV/0!</v>
      </c>
      <c r="Z22" s="26"/>
      <c r="AA22" s="26"/>
      <c r="AB22" s="42" t="e">
        <f t="shared" si="8"/>
        <v>#DIV/0!</v>
      </c>
    </row>
    <row r="23" spans="1:28" s="32" customFormat="1" ht="17.25" customHeight="1">
      <c r="A23" s="41" t="s">
        <v>18</v>
      </c>
      <c r="B23" s="33">
        <f>SUM(B24:B29)</f>
        <v>7302.599999999999</v>
      </c>
      <c r="C23" s="33">
        <f>SUM(C24:C29)</f>
        <v>7985.399999999999</v>
      </c>
      <c r="D23" s="43">
        <f t="shared" si="0"/>
        <v>1.0935009448689508</v>
      </c>
      <c r="E23" s="33">
        <f>SUM(E24:E29)</f>
        <v>6630.5</v>
      </c>
      <c r="F23" s="33">
        <f>SUM(F24:F29)</f>
        <v>6976.799999999999</v>
      </c>
      <c r="G23" s="42">
        <f t="shared" si="1"/>
        <v>1.0522283387376516</v>
      </c>
      <c r="H23" s="33">
        <f>SUM(H24:H29)</f>
        <v>302.2</v>
      </c>
      <c r="I23" s="33">
        <f>SUM(I24:I29)</f>
        <v>393.90000000000003</v>
      </c>
      <c r="J23" s="42">
        <f t="shared" si="2"/>
        <v>1.3034414295168764</v>
      </c>
      <c r="K23" s="33">
        <f>SUM(K24:K29)</f>
        <v>62.5</v>
      </c>
      <c r="L23" s="33">
        <f>SUM(L24:L29)</f>
        <v>57.6</v>
      </c>
      <c r="M23" s="42">
        <f t="shared" si="3"/>
        <v>0.9216</v>
      </c>
      <c r="N23" s="33">
        <f>SUM(N24:N29)</f>
        <v>102</v>
      </c>
      <c r="O23" s="33">
        <f>SUM(O24:O29)</f>
        <v>104.9</v>
      </c>
      <c r="P23" s="42">
        <f t="shared" si="4"/>
        <v>1.0284313725490197</v>
      </c>
      <c r="Q23" s="33">
        <f>SUM(Q24:Q29)</f>
        <v>23</v>
      </c>
      <c r="R23" s="33">
        <f>SUM(R24:R29)</f>
        <v>227.5</v>
      </c>
      <c r="S23" s="42">
        <f t="shared" si="5"/>
        <v>9.891304347826088</v>
      </c>
      <c r="T23" s="33">
        <f>SUM(T24:T29)</f>
        <v>78.4</v>
      </c>
      <c r="U23" s="33">
        <f>SUM(U24:U29)</f>
        <v>126</v>
      </c>
      <c r="V23" s="42">
        <f t="shared" si="6"/>
        <v>1.607142857142857</v>
      </c>
      <c r="W23" s="33">
        <f>SUM(W24:W29)</f>
        <v>51</v>
      </c>
      <c r="X23" s="33">
        <f>SUM(X24:X29)</f>
        <v>49.6</v>
      </c>
      <c r="Y23" s="42">
        <f t="shared" si="7"/>
        <v>0.9725490196078431</v>
      </c>
      <c r="Z23" s="33">
        <f>SUM(Z24:Z29)</f>
        <v>53</v>
      </c>
      <c r="AA23" s="33">
        <f>SUM(AA24:AA29)</f>
        <v>49.1</v>
      </c>
      <c r="AB23" s="42">
        <f t="shared" si="8"/>
        <v>0.9264150943396227</v>
      </c>
    </row>
    <row r="24" spans="1:28" ht="61.5" customHeight="1">
      <c r="A24" s="39" t="s">
        <v>19</v>
      </c>
      <c r="B24" s="45">
        <f t="shared" si="9"/>
        <v>1786.2</v>
      </c>
      <c r="C24" s="45">
        <f t="shared" si="10"/>
        <v>1893.3999999999996</v>
      </c>
      <c r="D24" s="43">
        <f t="shared" si="0"/>
        <v>1.0600156757361996</v>
      </c>
      <c r="E24" s="45">
        <v>1458</v>
      </c>
      <c r="F24" s="46">
        <v>1430.1</v>
      </c>
      <c r="G24" s="42">
        <f t="shared" si="1"/>
        <v>0.9808641975308642</v>
      </c>
      <c r="H24" s="46">
        <v>266.8</v>
      </c>
      <c r="I24" s="46">
        <v>331.1</v>
      </c>
      <c r="J24" s="42">
        <f t="shared" si="2"/>
        <v>1.2410044977511245</v>
      </c>
      <c r="K24" s="46">
        <v>28</v>
      </c>
      <c r="L24" s="46">
        <v>28</v>
      </c>
      <c r="M24" s="42">
        <f t="shared" si="3"/>
        <v>1</v>
      </c>
      <c r="N24" s="46"/>
      <c r="O24" s="46">
        <v>20</v>
      </c>
      <c r="P24" s="42" t="e">
        <f t="shared" si="4"/>
        <v>#DIV/0!</v>
      </c>
      <c r="Q24" s="26"/>
      <c r="R24" s="44">
        <v>5.6</v>
      </c>
      <c r="S24" s="42" t="e">
        <f t="shared" si="5"/>
        <v>#DIV/0!</v>
      </c>
      <c r="T24" s="44">
        <v>22.4</v>
      </c>
      <c r="U24" s="44">
        <v>62</v>
      </c>
      <c r="V24" s="42">
        <f t="shared" si="6"/>
        <v>2.7678571428571432</v>
      </c>
      <c r="W24" s="44">
        <v>11</v>
      </c>
      <c r="X24" s="44">
        <v>16.6</v>
      </c>
      <c r="Y24" s="42">
        <f t="shared" si="7"/>
        <v>1.5090909090909093</v>
      </c>
      <c r="Z24" s="26"/>
      <c r="AA24" s="26"/>
      <c r="AB24" s="42" t="e">
        <f t="shared" si="8"/>
        <v>#DIV/0!</v>
      </c>
    </row>
    <row r="25" spans="1:28" ht="34.5" customHeight="1">
      <c r="A25" s="39" t="s">
        <v>11</v>
      </c>
      <c r="B25" s="45">
        <f t="shared" si="9"/>
        <v>78</v>
      </c>
      <c r="C25" s="45">
        <f t="shared" si="10"/>
        <v>78.3</v>
      </c>
      <c r="D25" s="43">
        <f t="shared" si="0"/>
        <v>1.0038461538461538</v>
      </c>
      <c r="E25" s="45">
        <v>78</v>
      </c>
      <c r="F25" s="46">
        <v>78.3</v>
      </c>
      <c r="G25" s="42">
        <f t="shared" si="1"/>
        <v>1.0038461538461538</v>
      </c>
      <c r="H25" s="46"/>
      <c r="I25" s="46"/>
      <c r="J25" s="42" t="e">
        <f t="shared" si="2"/>
        <v>#DIV/0!</v>
      </c>
      <c r="K25" s="46"/>
      <c r="L25" s="46"/>
      <c r="M25" s="42" t="e">
        <f t="shared" si="3"/>
        <v>#DIV/0!</v>
      </c>
      <c r="N25" s="46"/>
      <c r="O25" s="46"/>
      <c r="P25" s="42" t="e">
        <f t="shared" si="4"/>
        <v>#DIV/0!</v>
      </c>
      <c r="Q25" s="26"/>
      <c r="R25" s="44"/>
      <c r="S25" s="42" t="e">
        <f t="shared" si="5"/>
        <v>#DIV/0!</v>
      </c>
      <c r="T25" s="44"/>
      <c r="U25" s="44"/>
      <c r="V25" s="42" t="e">
        <f t="shared" si="6"/>
        <v>#DIV/0!</v>
      </c>
      <c r="W25" s="44"/>
      <c r="X25" s="44"/>
      <c r="Y25" s="42" t="e">
        <f t="shared" si="7"/>
        <v>#DIV/0!</v>
      </c>
      <c r="Z25" s="26"/>
      <c r="AA25" s="26"/>
      <c r="AB25" s="42" t="e">
        <f t="shared" si="8"/>
        <v>#DIV/0!</v>
      </c>
    </row>
    <row r="26" spans="1:28" ht="30.75" customHeight="1">
      <c r="A26" s="39" t="s">
        <v>20</v>
      </c>
      <c r="B26" s="45">
        <f t="shared" si="9"/>
        <v>316.5</v>
      </c>
      <c r="C26" s="45">
        <f t="shared" si="10"/>
        <v>547.9</v>
      </c>
      <c r="D26" s="43">
        <f t="shared" si="0"/>
        <v>1.731121642969984</v>
      </c>
      <c r="E26" s="45">
        <v>8</v>
      </c>
      <c r="F26" s="46">
        <v>123</v>
      </c>
      <c r="G26" s="42">
        <f t="shared" si="1"/>
        <v>15.375</v>
      </c>
      <c r="H26" s="46"/>
      <c r="I26" s="46"/>
      <c r="J26" s="42" t="e">
        <f t="shared" si="2"/>
        <v>#DIV/0!</v>
      </c>
      <c r="K26" s="46">
        <v>34.5</v>
      </c>
      <c r="L26" s="46">
        <v>29.6</v>
      </c>
      <c r="M26" s="42">
        <f t="shared" si="3"/>
        <v>0.8579710144927537</v>
      </c>
      <c r="N26" s="46">
        <v>102</v>
      </c>
      <c r="O26" s="46">
        <v>30</v>
      </c>
      <c r="P26" s="42">
        <f t="shared" si="4"/>
        <v>0.29411764705882354</v>
      </c>
      <c r="Q26" s="26">
        <v>23</v>
      </c>
      <c r="R26" s="44">
        <v>221.9</v>
      </c>
      <c r="S26" s="42">
        <f t="shared" si="5"/>
        <v>9.647826086956522</v>
      </c>
      <c r="T26" s="44">
        <v>56</v>
      </c>
      <c r="U26" s="44">
        <v>61.3</v>
      </c>
      <c r="V26" s="42">
        <f t="shared" si="6"/>
        <v>1.094642857142857</v>
      </c>
      <c r="W26" s="44">
        <v>40</v>
      </c>
      <c r="X26" s="44">
        <v>33</v>
      </c>
      <c r="Y26" s="42">
        <f t="shared" si="7"/>
        <v>0.825</v>
      </c>
      <c r="Z26" s="44">
        <v>53</v>
      </c>
      <c r="AA26" s="44">
        <v>49.1</v>
      </c>
      <c r="AB26" s="42">
        <f t="shared" si="8"/>
        <v>0.9264150943396227</v>
      </c>
    </row>
    <row r="27" spans="1:28" ht="30.75" customHeight="1">
      <c r="A27" s="39" t="s">
        <v>21</v>
      </c>
      <c r="B27" s="45">
        <f t="shared" si="9"/>
        <v>4779.4</v>
      </c>
      <c r="C27" s="45">
        <f t="shared" si="10"/>
        <v>5054.7</v>
      </c>
      <c r="D27" s="43">
        <f t="shared" si="0"/>
        <v>1.0576013725572249</v>
      </c>
      <c r="E27" s="45">
        <v>4744</v>
      </c>
      <c r="F27" s="46">
        <v>4991.9</v>
      </c>
      <c r="G27" s="42">
        <f t="shared" si="1"/>
        <v>1.0522554806070825</v>
      </c>
      <c r="H27" s="46">
        <v>35.4</v>
      </c>
      <c r="I27" s="46">
        <v>62.8</v>
      </c>
      <c r="J27" s="42">
        <f t="shared" si="2"/>
        <v>1.7740112994350283</v>
      </c>
      <c r="K27" s="46"/>
      <c r="L27" s="46"/>
      <c r="M27" s="42" t="e">
        <f t="shared" si="3"/>
        <v>#DIV/0!</v>
      </c>
      <c r="N27" s="46"/>
      <c r="O27" s="46"/>
      <c r="P27" s="42" t="e">
        <f t="shared" si="4"/>
        <v>#DIV/0!</v>
      </c>
      <c r="Q27" s="26"/>
      <c r="R27" s="44"/>
      <c r="S27" s="42" t="e">
        <f t="shared" si="5"/>
        <v>#DIV/0!</v>
      </c>
      <c r="T27" s="44"/>
      <c r="U27" s="44"/>
      <c r="V27" s="42" t="e">
        <f t="shared" si="6"/>
        <v>#DIV/0!</v>
      </c>
      <c r="W27" s="44"/>
      <c r="X27" s="44"/>
      <c r="Y27" s="42" t="e">
        <f t="shared" si="7"/>
        <v>#DIV/0!</v>
      </c>
      <c r="Z27" s="26"/>
      <c r="AA27" s="26"/>
      <c r="AB27" s="42" t="e">
        <f t="shared" si="8"/>
        <v>#DIV/0!</v>
      </c>
    </row>
    <row r="28" spans="1:28" ht="30.75" customHeight="1">
      <c r="A28" s="39" t="s">
        <v>22</v>
      </c>
      <c r="B28" s="45">
        <f t="shared" si="9"/>
        <v>142.5</v>
      </c>
      <c r="C28" s="45">
        <f t="shared" si="10"/>
        <v>193.2</v>
      </c>
      <c r="D28" s="43">
        <f t="shared" si="0"/>
        <v>1.3557894736842104</v>
      </c>
      <c r="E28" s="45">
        <v>142.5</v>
      </c>
      <c r="F28" s="46">
        <v>193.2</v>
      </c>
      <c r="G28" s="42">
        <f t="shared" si="1"/>
        <v>1.3557894736842104</v>
      </c>
      <c r="H28" s="46"/>
      <c r="I28" s="46"/>
      <c r="J28" s="42" t="e">
        <f t="shared" si="2"/>
        <v>#DIV/0!</v>
      </c>
      <c r="K28" s="25"/>
      <c r="L28" s="25"/>
      <c r="M28" s="42" t="e">
        <f t="shared" si="3"/>
        <v>#DIV/0!</v>
      </c>
      <c r="N28" s="46"/>
      <c r="O28" s="46"/>
      <c r="P28" s="42" t="e">
        <f t="shared" si="4"/>
        <v>#DIV/0!</v>
      </c>
      <c r="Q28" s="26"/>
      <c r="R28" s="26"/>
      <c r="S28" s="42" t="e">
        <f t="shared" si="5"/>
        <v>#DIV/0!</v>
      </c>
      <c r="T28" s="44"/>
      <c r="U28" s="44"/>
      <c r="V28" s="42" t="e">
        <f t="shared" si="6"/>
        <v>#DIV/0!</v>
      </c>
      <c r="W28" s="26"/>
      <c r="X28" s="26"/>
      <c r="Y28" s="42" t="e">
        <f t="shared" si="7"/>
        <v>#DIV/0!</v>
      </c>
      <c r="Z28" s="26"/>
      <c r="AA28" s="26"/>
      <c r="AB28" s="42" t="e">
        <f t="shared" si="8"/>
        <v>#DIV/0!</v>
      </c>
    </row>
    <row r="29" spans="1:28" ht="18" customHeight="1">
      <c r="A29" s="39" t="s">
        <v>23</v>
      </c>
      <c r="B29" s="45">
        <f t="shared" si="9"/>
        <v>200</v>
      </c>
      <c r="C29" s="45">
        <f t="shared" si="10"/>
        <v>217.9</v>
      </c>
      <c r="D29" s="43">
        <f t="shared" si="0"/>
        <v>1.0895000000000001</v>
      </c>
      <c r="E29" s="45">
        <v>200</v>
      </c>
      <c r="F29" s="46">
        <v>160.3</v>
      </c>
      <c r="G29" s="42">
        <f t="shared" si="1"/>
        <v>0.8015000000000001</v>
      </c>
      <c r="H29" s="25"/>
      <c r="I29" s="25"/>
      <c r="J29" s="42" t="e">
        <f t="shared" si="2"/>
        <v>#DIV/0!</v>
      </c>
      <c r="K29" s="25"/>
      <c r="L29" s="25"/>
      <c r="M29" s="42" t="e">
        <f t="shared" si="3"/>
        <v>#DIV/0!</v>
      </c>
      <c r="N29" s="25"/>
      <c r="O29" s="46">
        <v>54.9</v>
      </c>
      <c r="P29" s="42" t="e">
        <f t="shared" si="4"/>
        <v>#DIV/0!</v>
      </c>
      <c r="Q29" s="26"/>
      <c r="R29" s="26"/>
      <c r="S29" s="42" t="e">
        <f t="shared" si="5"/>
        <v>#DIV/0!</v>
      </c>
      <c r="T29" s="44"/>
      <c r="U29" s="44">
        <v>2.7</v>
      </c>
      <c r="V29" s="42" t="e">
        <f t="shared" si="6"/>
        <v>#DIV/0!</v>
      </c>
      <c r="W29" s="26"/>
      <c r="X29" s="26"/>
      <c r="Y29" s="42" t="e">
        <f t="shared" si="7"/>
        <v>#DIV/0!</v>
      </c>
      <c r="Z29" s="26"/>
      <c r="AA29" s="26"/>
      <c r="AB29" s="42" t="e">
        <f t="shared" si="8"/>
        <v>#DIV/0!</v>
      </c>
    </row>
    <row r="30" spans="1:28" s="32" customFormat="1" ht="24" customHeight="1">
      <c r="A30" s="37" t="s">
        <v>26</v>
      </c>
      <c r="B30" s="33">
        <f>B11+B23</f>
        <v>56203.49999999999</v>
      </c>
      <c r="C30" s="33">
        <f>C11+C23</f>
        <v>62159.600000000006</v>
      </c>
      <c r="D30" s="43">
        <f t="shared" si="0"/>
        <v>1.1059738272527515</v>
      </c>
      <c r="E30" s="33">
        <f>E11+E23</f>
        <v>41086.700000000004</v>
      </c>
      <c r="F30" s="33">
        <f>F11+F23</f>
        <v>45221.3</v>
      </c>
      <c r="G30" s="42">
        <f t="shared" si="1"/>
        <v>1.1006311044693295</v>
      </c>
      <c r="H30" s="33">
        <f>H11+H23</f>
        <v>11750.600000000002</v>
      </c>
      <c r="I30" s="33">
        <f>I11+I23</f>
        <v>12665.399999999998</v>
      </c>
      <c r="J30" s="42">
        <f t="shared" si="2"/>
        <v>1.0778513437611692</v>
      </c>
      <c r="K30" s="33">
        <f>K11+K23</f>
        <v>374.8</v>
      </c>
      <c r="L30" s="33">
        <f>L11+L23</f>
        <v>429.50000000000006</v>
      </c>
      <c r="M30" s="42">
        <f t="shared" si="3"/>
        <v>1.1459445037353255</v>
      </c>
      <c r="N30" s="33">
        <f>N11+N23</f>
        <v>453.6</v>
      </c>
      <c r="O30" s="33">
        <f>O11+O23</f>
        <v>454</v>
      </c>
      <c r="P30" s="42">
        <f t="shared" si="4"/>
        <v>1.0008818342151675</v>
      </c>
      <c r="Q30" s="33">
        <f>Q11+Q23</f>
        <v>422.2</v>
      </c>
      <c r="R30" s="33">
        <f>R11+R23</f>
        <v>892.7</v>
      </c>
      <c r="S30" s="42">
        <f t="shared" si="5"/>
        <v>2.1144007579346282</v>
      </c>
      <c r="T30" s="33">
        <f>T11+T23</f>
        <v>725.3000000000001</v>
      </c>
      <c r="U30" s="33">
        <f>U11+U23</f>
        <v>785.4</v>
      </c>
      <c r="V30" s="42">
        <f t="shared" si="6"/>
        <v>1.0828622638908036</v>
      </c>
      <c r="W30" s="33">
        <f>W11+W23</f>
        <v>540.8</v>
      </c>
      <c r="X30" s="33">
        <f>X11+X23</f>
        <v>730.8000000000001</v>
      </c>
      <c r="Y30" s="42">
        <f t="shared" si="7"/>
        <v>1.3513313609467459</v>
      </c>
      <c r="Z30" s="33">
        <f>Z11+Z23</f>
        <v>849.5</v>
      </c>
      <c r="AA30" s="33">
        <f>AA11+AA23</f>
        <v>980.5</v>
      </c>
      <c r="AB30" s="42">
        <f t="shared" si="8"/>
        <v>1.1542083578575633</v>
      </c>
    </row>
    <row r="41" ht="15.75">
      <c r="E41" s="5"/>
    </row>
  </sheetData>
  <sheetProtection/>
  <mergeCells count="16">
    <mergeCell ref="Z9:AB9"/>
    <mergeCell ref="K9:M9"/>
    <mergeCell ref="N9:P9"/>
    <mergeCell ref="E9:G9"/>
    <mergeCell ref="H9:J9"/>
    <mergeCell ref="A8:A10"/>
    <mergeCell ref="AA7:AB7"/>
    <mergeCell ref="Z1:AB1"/>
    <mergeCell ref="A4:AB4"/>
    <mergeCell ref="A5:AB5"/>
    <mergeCell ref="A3:AB3"/>
    <mergeCell ref="Q9:S9"/>
    <mergeCell ref="B8:D9"/>
    <mergeCell ref="E8:AB8"/>
    <mergeCell ref="T9:V9"/>
    <mergeCell ref="W9:Y9"/>
  </mergeCells>
  <printOptions horizontalCentered="1"/>
  <pageMargins left="0.1968503937007874" right="0" top="0" bottom="0" header="0" footer="0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70" zoomScaleNormal="70" zoomScalePageLayoutView="0" workbookViewId="0" topLeftCell="A16">
      <selection activeCell="C22" sqref="C22:C27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2.00390625" style="1" customWidth="1"/>
    <col min="6" max="16384" width="9.140625" style="1" customWidth="1"/>
  </cols>
  <sheetData>
    <row r="1" spans="1:5" ht="17.25" customHeight="1">
      <c r="A1" s="6"/>
      <c r="B1" s="6"/>
      <c r="C1" s="6"/>
      <c r="D1" s="50" t="s">
        <v>16</v>
      </c>
      <c r="E1" s="50"/>
    </row>
    <row r="2" spans="1:5" ht="15.75" customHeight="1">
      <c r="A2" s="6"/>
      <c r="B2" s="6"/>
      <c r="C2" s="6"/>
      <c r="D2" s="6"/>
      <c r="E2" s="6"/>
    </row>
    <row r="3" spans="1:5" ht="17.25" customHeight="1">
      <c r="A3" s="50" t="s">
        <v>4</v>
      </c>
      <c r="B3" s="50"/>
      <c r="C3" s="50"/>
      <c r="D3" s="50"/>
      <c r="E3" s="50"/>
    </row>
    <row r="4" spans="1:6" ht="39.75" customHeight="1">
      <c r="A4" s="50" t="s">
        <v>35</v>
      </c>
      <c r="B4" s="50"/>
      <c r="C4" s="50"/>
      <c r="D4" s="50"/>
      <c r="E4" s="50"/>
      <c r="F4" s="3"/>
    </row>
    <row r="5" spans="1:5" ht="17.25" customHeight="1">
      <c r="A5" s="50" t="s">
        <v>43</v>
      </c>
      <c r="B5" s="50"/>
      <c r="C5" s="50"/>
      <c r="D5" s="50"/>
      <c r="E5" s="50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51" t="s">
        <v>3</v>
      </c>
      <c r="E7" s="51"/>
    </row>
    <row r="8" spans="1:5" ht="85.5" customHeight="1" thickBot="1">
      <c r="A8" s="9" t="s">
        <v>0</v>
      </c>
      <c r="B8" s="10" t="s">
        <v>44</v>
      </c>
      <c r="C8" s="10" t="s">
        <v>46</v>
      </c>
      <c r="D8" s="10" t="s">
        <v>9</v>
      </c>
      <c r="E8" s="11" t="s">
        <v>1</v>
      </c>
    </row>
    <row r="9" spans="1:5" ht="17.25" customHeight="1">
      <c r="A9" s="12" t="s">
        <v>17</v>
      </c>
      <c r="B9" s="28">
        <f>SUM(B10:B20)</f>
        <v>48900.9</v>
      </c>
      <c r="C9" s="28">
        <f>SUM(C10:C20)</f>
        <v>54174.2</v>
      </c>
      <c r="D9" s="28">
        <f>C9-B9</f>
        <v>5273.299999999996</v>
      </c>
      <c r="E9" s="29">
        <f aca="true" t="shared" si="0" ref="E9:E28">C9/B9*100</f>
        <v>110.78364610876281</v>
      </c>
    </row>
    <row r="10" spans="1:5" ht="17.25" customHeight="1">
      <c r="A10" s="15" t="s">
        <v>5</v>
      </c>
      <c r="B10" s="13">
        <v>19125.4</v>
      </c>
      <c r="C10" s="16">
        <v>21961.6</v>
      </c>
      <c r="D10" s="13">
        <f aca="true" t="shared" si="1" ref="D10:D28">C10-B10</f>
        <v>2836.199999999997</v>
      </c>
      <c r="E10" s="14">
        <f t="shared" si="0"/>
        <v>114.82949376222196</v>
      </c>
    </row>
    <row r="11" spans="1:5" ht="17.25" customHeight="1">
      <c r="A11" s="15" t="s">
        <v>30</v>
      </c>
      <c r="B11" s="13">
        <v>11296.8</v>
      </c>
      <c r="C11" s="16">
        <v>12374.8</v>
      </c>
      <c r="D11" s="13">
        <f t="shared" si="1"/>
        <v>1078</v>
      </c>
      <c r="E11" s="14">
        <f t="shared" si="0"/>
        <v>109.54252531690389</v>
      </c>
    </row>
    <row r="12" spans="1:5" ht="34.5" customHeight="1">
      <c r="A12" s="17" t="s">
        <v>31</v>
      </c>
      <c r="B12" s="13">
        <v>10937.1</v>
      </c>
      <c r="C12" s="16">
        <v>11388.5</v>
      </c>
      <c r="D12" s="13">
        <f t="shared" si="1"/>
        <v>451.39999999999964</v>
      </c>
      <c r="E12" s="14">
        <f t="shared" si="0"/>
        <v>104.12723665322616</v>
      </c>
    </row>
    <row r="13" spans="1:5" ht="42" customHeight="1">
      <c r="A13" s="17" t="s">
        <v>6</v>
      </c>
      <c r="B13" s="13">
        <v>0</v>
      </c>
      <c r="C13" s="13">
        <v>15</v>
      </c>
      <c r="D13" s="13">
        <f t="shared" si="1"/>
        <v>15</v>
      </c>
      <c r="E13" s="14" t="e">
        <f t="shared" si="0"/>
        <v>#DIV/0!</v>
      </c>
    </row>
    <row r="14" spans="1:5" ht="41.25" customHeight="1">
      <c r="A14" s="17" t="s">
        <v>27</v>
      </c>
      <c r="B14" s="13">
        <v>1291</v>
      </c>
      <c r="C14" s="13">
        <v>1505.8</v>
      </c>
      <c r="D14" s="13">
        <f t="shared" si="1"/>
        <v>214.79999999999995</v>
      </c>
      <c r="E14" s="14">
        <f t="shared" si="0"/>
        <v>116.63826491092175</v>
      </c>
    </row>
    <row r="15" spans="1:5" ht="20.25" customHeight="1">
      <c r="A15" s="17" t="s">
        <v>10</v>
      </c>
      <c r="B15" s="13">
        <v>3253.5</v>
      </c>
      <c r="C15" s="13">
        <v>3367.6</v>
      </c>
      <c r="D15" s="13">
        <f t="shared" si="1"/>
        <v>114.09999999999991</v>
      </c>
      <c r="E15" s="14">
        <f t="shared" si="0"/>
        <v>103.50699246964807</v>
      </c>
    </row>
    <row r="16" spans="1:5" ht="17.25" customHeight="1">
      <c r="A16" s="15" t="s">
        <v>8</v>
      </c>
      <c r="B16" s="13">
        <v>33.7</v>
      </c>
      <c r="C16" s="16">
        <v>44</v>
      </c>
      <c r="D16" s="13">
        <f t="shared" si="1"/>
        <v>10.299999999999997</v>
      </c>
      <c r="E16" s="14">
        <f t="shared" si="0"/>
        <v>130.56379821958456</v>
      </c>
    </row>
    <row r="17" spans="1:5" ht="17.25" customHeight="1">
      <c r="A17" s="15" t="s">
        <v>28</v>
      </c>
      <c r="B17" s="13">
        <v>2262.9</v>
      </c>
      <c r="C17" s="16">
        <v>2789.6</v>
      </c>
      <c r="D17" s="13">
        <f t="shared" si="1"/>
        <v>526.6999999999998</v>
      </c>
      <c r="E17" s="14">
        <f t="shared" si="0"/>
        <v>123.27544301559945</v>
      </c>
    </row>
    <row r="18" spans="1:5" ht="17.25" customHeight="1">
      <c r="A18" s="15" t="s">
        <v>33</v>
      </c>
      <c r="B18" s="13">
        <v>1</v>
      </c>
      <c r="C18" s="16">
        <v>8</v>
      </c>
      <c r="D18" s="13">
        <f t="shared" si="1"/>
        <v>7</v>
      </c>
      <c r="E18" s="14">
        <f t="shared" si="0"/>
        <v>800</v>
      </c>
    </row>
    <row r="19" spans="1:5" ht="17.25" customHeight="1">
      <c r="A19" s="17" t="s">
        <v>7</v>
      </c>
      <c r="B19" s="13">
        <v>699.5</v>
      </c>
      <c r="C19" s="16">
        <v>719.3</v>
      </c>
      <c r="D19" s="13">
        <f t="shared" si="1"/>
        <v>19.799999999999955</v>
      </c>
      <c r="E19" s="14">
        <f t="shared" si="0"/>
        <v>102.83059328091493</v>
      </c>
    </row>
    <row r="20" spans="1:5" ht="17.25" customHeight="1">
      <c r="A20" s="18" t="s">
        <v>12</v>
      </c>
      <c r="B20" s="13"/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18</v>
      </c>
      <c r="B21" s="28">
        <f>SUM(B22:B27)</f>
        <v>7302.599999999999</v>
      </c>
      <c r="C21" s="28">
        <f>SUM(C22:C27)</f>
        <v>7985.399999999999</v>
      </c>
      <c r="D21" s="28">
        <f t="shared" si="1"/>
        <v>682.7999999999993</v>
      </c>
      <c r="E21" s="29">
        <f t="shared" si="0"/>
        <v>109.35009448689507</v>
      </c>
    </row>
    <row r="22" spans="1:5" ht="56.25" customHeight="1">
      <c r="A22" s="17" t="s">
        <v>19</v>
      </c>
      <c r="B22" s="13">
        <v>1786.2</v>
      </c>
      <c r="C22" s="13">
        <v>1893.4</v>
      </c>
      <c r="D22" s="13">
        <f t="shared" si="1"/>
        <v>107.20000000000005</v>
      </c>
      <c r="E22" s="14">
        <f t="shared" si="0"/>
        <v>106.00156757361998</v>
      </c>
    </row>
    <row r="23" spans="1:5" ht="36" customHeight="1">
      <c r="A23" s="17" t="s">
        <v>11</v>
      </c>
      <c r="B23" s="13">
        <v>78</v>
      </c>
      <c r="C23" s="16">
        <v>78.3</v>
      </c>
      <c r="D23" s="13">
        <f t="shared" si="1"/>
        <v>0.29999999999999716</v>
      </c>
      <c r="E23" s="14">
        <f t="shared" si="0"/>
        <v>100.38461538461539</v>
      </c>
    </row>
    <row r="24" spans="1:5" ht="36.75" customHeight="1">
      <c r="A24" s="17" t="s">
        <v>20</v>
      </c>
      <c r="B24" s="13">
        <v>316.5</v>
      </c>
      <c r="C24" s="16">
        <v>547.9</v>
      </c>
      <c r="D24" s="13">
        <f t="shared" si="1"/>
        <v>231.39999999999998</v>
      </c>
      <c r="E24" s="14">
        <f t="shared" si="0"/>
        <v>173.1121642969984</v>
      </c>
    </row>
    <row r="25" spans="1:5" ht="36" customHeight="1">
      <c r="A25" s="17" t="s">
        <v>21</v>
      </c>
      <c r="B25" s="13">
        <v>4779.4</v>
      </c>
      <c r="C25" s="16">
        <v>5054.7</v>
      </c>
      <c r="D25" s="13">
        <f t="shared" si="1"/>
        <v>275.3000000000002</v>
      </c>
      <c r="E25" s="14">
        <f t="shared" si="0"/>
        <v>105.76013725572248</v>
      </c>
    </row>
    <row r="26" spans="1:5" ht="17.25" customHeight="1">
      <c r="A26" s="17" t="s">
        <v>22</v>
      </c>
      <c r="B26" s="13">
        <v>142.5</v>
      </c>
      <c r="C26" s="16">
        <v>193.2</v>
      </c>
      <c r="D26" s="13">
        <f t="shared" si="1"/>
        <v>50.69999999999999</v>
      </c>
      <c r="E26" s="14">
        <f t="shared" si="0"/>
        <v>135.57894736842104</v>
      </c>
    </row>
    <row r="27" spans="1:5" ht="18" customHeight="1">
      <c r="A27" s="17" t="s">
        <v>23</v>
      </c>
      <c r="B27" s="13">
        <v>200</v>
      </c>
      <c r="C27" s="16">
        <v>217.9</v>
      </c>
      <c r="D27" s="13">
        <f t="shared" si="1"/>
        <v>17.900000000000006</v>
      </c>
      <c r="E27" s="14">
        <f t="shared" si="0"/>
        <v>108.95000000000002</v>
      </c>
    </row>
    <row r="28" spans="1:5" ht="24" customHeight="1" thickBot="1">
      <c r="A28" s="20" t="s">
        <v>26</v>
      </c>
      <c r="B28" s="30">
        <f>B9+B21</f>
        <v>56203.5</v>
      </c>
      <c r="C28" s="30">
        <f>C9+C21</f>
        <v>62159.6</v>
      </c>
      <c r="D28" s="30">
        <f t="shared" si="1"/>
        <v>5956.0999999999985</v>
      </c>
      <c r="E28" s="31">
        <f t="shared" si="0"/>
        <v>110.59738272527511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</cp:lastModifiedBy>
  <cp:lastPrinted>2023-09-01T11:52:28Z</cp:lastPrinted>
  <dcterms:created xsi:type="dcterms:W3CDTF">1996-10-08T23:32:33Z</dcterms:created>
  <dcterms:modified xsi:type="dcterms:W3CDTF">2023-09-05T04:24:59Z</dcterms:modified>
  <cp:category/>
  <cp:version/>
  <cp:contentType/>
  <cp:contentStatus/>
</cp:coreProperties>
</file>